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.nazari\Desktop\"/>
    </mc:Choice>
  </mc:AlternateContent>
  <xr:revisionPtr revIDLastSave="0" documentId="8_{16C698FC-EC7B-4172-85DE-823350616B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فرضیات" sheetId="2" r:id="rId1"/>
    <sheet name="محاسبات مالی" sheetId="1" r:id="rId2"/>
    <sheet name="استهلاک و نگهداری" sheetId="7" r:id="rId3"/>
    <sheet name="توزیع هزینه های سرمایه ای" sheetId="3" r:id="rId4"/>
    <sheet name="درآمد ها" sheetId="5" r:id="rId5"/>
    <sheet name="جریانات نقدی" sheetId="6" r:id="rId6"/>
  </sheets>
  <definedNames>
    <definedName name="irr">'جریانات نقدی'!$C$13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6" l="1"/>
  <c r="I5" i="6"/>
  <c r="H5" i="6"/>
  <c r="H7" i="6" s="1"/>
  <c r="H9" i="6" s="1"/>
  <c r="G5" i="6"/>
  <c r="G7" i="6" s="1"/>
  <c r="G9" i="6" s="1"/>
  <c r="F5" i="6"/>
  <c r="F7" i="6" s="1"/>
  <c r="F9" i="6" s="1"/>
  <c r="E5" i="6"/>
  <c r="D5" i="6"/>
  <c r="C5" i="6"/>
  <c r="B5" i="6"/>
  <c r="K6" i="6"/>
  <c r="I6" i="6"/>
  <c r="I7" i="6" s="1"/>
  <c r="I9" i="6" s="1"/>
  <c r="H6" i="6"/>
  <c r="G6" i="6"/>
  <c r="F6" i="6"/>
  <c r="E6" i="6"/>
  <c r="D6" i="6"/>
  <c r="C6" i="6"/>
  <c r="B6" i="6"/>
  <c r="C14" i="3"/>
  <c r="D14" i="3" s="1"/>
  <c r="E14" i="3" s="1"/>
  <c r="F14" i="3" s="1"/>
  <c r="G14" i="3" s="1"/>
  <c r="H14" i="3" s="1"/>
  <c r="I14" i="3" s="1"/>
  <c r="J14" i="3" s="1"/>
  <c r="K14" i="3" s="1"/>
  <c r="C13" i="3"/>
  <c r="D13" i="3" s="1"/>
  <c r="E13" i="3" s="1"/>
  <c r="F13" i="3" s="1"/>
  <c r="G13" i="3" s="1"/>
  <c r="H13" i="3" s="1"/>
  <c r="I13" i="3" s="1"/>
  <c r="J13" i="3" s="1"/>
  <c r="K13" i="3" s="1"/>
  <c r="J3" i="5"/>
  <c r="I16" i="5" l="1"/>
  <c r="H16" i="5"/>
  <c r="G16" i="5"/>
  <c r="C14" i="5"/>
  <c r="D14" i="5"/>
  <c r="C10" i="5"/>
  <c r="D10" i="5"/>
  <c r="C6" i="5"/>
  <c r="C12" i="3"/>
  <c r="D12" i="3" l="1"/>
  <c r="D15" i="3" s="1"/>
  <c r="C15" i="3"/>
  <c r="E12" i="3"/>
  <c r="C16" i="5"/>
  <c r="F12" i="3" l="1"/>
  <c r="E15" i="3"/>
  <c r="E14" i="5"/>
  <c r="E10" i="5"/>
  <c r="G12" i="3" l="1"/>
  <c r="F15" i="3"/>
  <c r="J14" i="5"/>
  <c r="F14" i="5"/>
  <c r="F10" i="5"/>
  <c r="J10" i="5"/>
  <c r="H12" i="3" l="1"/>
  <c r="G15" i="3"/>
  <c r="I12" i="3" l="1"/>
  <c r="H15" i="3"/>
  <c r="J12" i="3" l="1"/>
  <c r="I15" i="3"/>
  <c r="K12" i="3" l="1"/>
  <c r="K15" i="3" s="1"/>
  <c r="J15" i="3"/>
  <c r="B12" i="3" l="1"/>
  <c r="B11" i="3"/>
  <c r="D8" i="7" s="1"/>
  <c r="B10" i="3"/>
  <c r="B9" i="3"/>
  <c r="D7" i="7" s="1"/>
  <c r="B8" i="3"/>
  <c r="D6" i="7" s="1"/>
  <c r="B7" i="3"/>
  <c r="D5" i="7" s="1"/>
  <c r="B6" i="3"/>
  <c r="D4" i="7" s="1"/>
  <c r="B5" i="3"/>
  <c r="D3" i="7" s="1"/>
  <c r="B4" i="3"/>
  <c r="B16" i="5"/>
  <c r="D6" i="5"/>
  <c r="D16" i="5" s="1"/>
  <c r="D3" i="5"/>
  <c r="E3" i="5" s="1"/>
  <c r="F3" i="5" s="1"/>
  <c r="G3" i="5" s="1"/>
  <c r="H3" i="5" s="1"/>
  <c r="I3" i="5" s="1"/>
  <c r="G103" i="1"/>
  <c r="E4" i="1"/>
  <c r="G33" i="1"/>
  <c r="G34" i="1"/>
  <c r="G38" i="1"/>
  <c r="G39" i="1"/>
  <c r="G40" i="1"/>
  <c r="G37" i="1"/>
  <c r="G26" i="1"/>
  <c r="G14" i="1"/>
  <c r="F4" i="7" l="1"/>
  <c r="D16" i="7"/>
  <c r="F16" i="7" s="1"/>
  <c r="F5" i="7"/>
  <c r="D17" i="7"/>
  <c r="F17" i="7" s="1"/>
  <c r="F6" i="7"/>
  <c r="D18" i="7"/>
  <c r="F18" i="7" s="1"/>
  <c r="F3" i="7"/>
  <c r="D15" i="7"/>
  <c r="F15" i="7" s="1"/>
  <c r="F7" i="7"/>
  <c r="D19" i="7"/>
  <c r="F19" i="7" s="1"/>
  <c r="F8" i="7"/>
  <c r="D20" i="7"/>
  <c r="F20" i="7" s="1"/>
  <c r="E6" i="5"/>
  <c r="E16" i="5" s="1"/>
  <c r="B15" i="3"/>
  <c r="G15" i="1"/>
  <c r="F21" i="7" l="1"/>
  <c r="B14" i="3" s="1"/>
  <c r="F9" i="7"/>
  <c r="B13" i="3" s="1"/>
  <c r="J6" i="5"/>
  <c r="J16" i="5" s="1"/>
  <c r="C7" i="6"/>
  <c r="C9" i="6" s="1"/>
  <c r="F6" i="5"/>
  <c r="F16" i="5" s="1"/>
  <c r="B7" i="6"/>
  <c r="B9" i="6" s="1"/>
  <c r="G233" i="1"/>
  <c r="G235" i="1"/>
  <c r="G236" i="1"/>
  <c r="G237" i="1"/>
  <c r="G238" i="1"/>
  <c r="G239" i="1"/>
  <c r="G240" i="1"/>
  <c r="G234" i="1"/>
  <c r="C239" i="1"/>
  <c r="C238" i="1"/>
  <c r="C237" i="1"/>
  <c r="C236" i="1"/>
  <c r="C235" i="1"/>
  <c r="C234" i="1"/>
  <c r="C233" i="1"/>
  <c r="C219" i="1"/>
  <c r="F201" i="1"/>
  <c r="F200" i="1"/>
  <c r="F199" i="1"/>
  <c r="F198" i="1"/>
  <c r="F197" i="1"/>
  <c r="D173" i="1"/>
  <c r="D172" i="1"/>
  <c r="D171" i="1"/>
  <c r="D170" i="1"/>
  <c r="D169" i="1"/>
  <c r="H156" i="1"/>
  <c r="H157" i="1"/>
  <c r="H158" i="1"/>
  <c r="H159" i="1"/>
  <c r="H160" i="1"/>
  <c r="H161" i="1"/>
  <c r="H162" i="1"/>
  <c r="H163" i="1"/>
  <c r="H164" i="1"/>
  <c r="H155" i="1"/>
  <c r="G151" i="1"/>
  <c r="G150" i="1"/>
  <c r="G149" i="1"/>
  <c r="G148" i="1"/>
  <c r="G147" i="1"/>
  <c r="G134" i="1"/>
  <c r="G135" i="1"/>
  <c r="G136" i="1"/>
  <c r="G137" i="1"/>
  <c r="G138" i="1"/>
  <c r="G115" i="1"/>
  <c r="G116" i="1"/>
  <c r="G117" i="1"/>
  <c r="G118" i="1"/>
  <c r="G119" i="1"/>
  <c r="G120" i="1"/>
  <c r="G121" i="1"/>
  <c r="G122" i="1"/>
  <c r="G123" i="1"/>
  <c r="G114" i="1"/>
  <c r="G102" i="1"/>
  <c r="G104" i="1"/>
  <c r="G105" i="1"/>
  <c r="G106" i="1"/>
  <c r="G107" i="1"/>
  <c r="G108" i="1"/>
  <c r="G109" i="1"/>
  <c r="G110" i="1"/>
  <c r="G101" i="1"/>
  <c r="D91" i="1"/>
  <c r="D90" i="1"/>
  <c r="D89" i="1"/>
  <c r="D88" i="1"/>
  <c r="D87" i="1"/>
  <c r="D86" i="1"/>
  <c r="D85" i="1"/>
  <c r="E82" i="1"/>
  <c r="E69" i="1"/>
  <c r="G47" i="1"/>
  <c r="G48" i="1"/>
  <c r="G49" i="1"/>
  <c r="G50" i="1"/>
  <c r="G51" i="1"/>
  <c r="G52" i="1"/>
  <c r="G53" i="1"/>
  <c r="G54" i="1"/>
  <c r="G55" i="1"/>
  <c r="G46" i="1"/>
  <c r="G35" i="1"/>
  <c r="G36" i="1"/>
  <c r="G41" i="1"/>
  <c r="G42" i="1"/>
  <c r="G21" i="1"/>
  <c r="G22" i="1"/>
  <c r="G23" i="1"/>
  <c r="G24" i="1"/>
  <c r="G25" i="1"/>
  <c r="G27" i="1"/>
  <c r="G28" i="1"/>
  <c r="G29" i="1"/>
  <c r="G20" i="1"/>
  <c r="G8" i="1"/>
  <c r="G9" i="1"/>
  <c r="G10" i="1"/>
  <c r="G11" i="1"/>
  <c r="G12" i="1"/>
  <c r="G13" i="1"/>
  <c r="G16" i="1"/>
  <c r="G7" i="1"/>
  <c r="E85" i="1"/>
  <c r="D7" i="6" l="1"/>
  <c r="D9" i="6" s="1"/>
  <c r="C10" i="6"/>
  <c r="B10" i="6"/>
  <c r="E7" i="6"/>
  <c r="E9" i="6" s="1"/>
  <c r="E91" i="1"/>
  <c r="F239" i="1"/>
  <c r="F205" i="1"/>
  <c r="E90" i="1"/>
  <c r="E133" i="1"/>
  <c r="G133" i="1" s="1"/>
  <c r="E146" i="1"/>
  <c r="G146" i="1" s="1"/>
  <c r="F202" i="1"/>
  <c r="H165" i="1"/>
  <c r="G111" i="1"/>
  <c r="G124" i="1"/>
  <c r="G125" i="1" s="1"/>
  <c r="G30" i="1"/>
  <c r="G43" i="1"/>
  <c r="G17" i="1"/>
  <c r="G56" i="1"/>
  <c r="H10" i="6" l="1"/>
  <c r="G10" i="6"/>
  <c r="F10" i="6"/>
  <c r="I10" i="6"/>
  <c r="D10" i="6"/>
  <c r="E10" i="6"/>
  <c r="K7" i="6"/>
  <c r="K9" i="6" s="1"/>
  <c r="F206" i="1"/>
  <c r="D210" i="1"/>
  <c r="D235" i="1"/>
  <c r="F235" i="1"/>
  <c r="D233" i="1"/>
  <c r="F233" i="1"/>
  <c r="D239" i="1"/>
  <c r="H239" i="1" s="1"/>
  <c r="D214" i="1"/>
  <c r="F207" i="1"/>
  <c r="E89" i="1"/>
  <c r="E145" i="1"/>
  <c r="G145" i="1" s="1"/>
  <c r="E132" i="1"/>
  <c r="G132" i="1" s="1"/>
  <c r="E88" i="1"/>
  <c r="E130" i="1"/>
  <c r="G130" i="1" s="1"/>
  <c r="E143" i="1"/>
  <c r="G143" i="1" s="1"/>
  <c r="E87" i="1"/>
  <c r="E144" i="1"/>
  <c r="G144" i="1" s="1"/>
  <c r="E131" i="1"/>
  <c r="G131" i="1" s="1"/>
  <c r="E86" i="1"/>
  <c r="E142" i="1"/>
  <c r="G142" i="1" s="1"/>
  <c r="E129" i="1"/>
  <c r="G129" i="1" s="1"/>
  <c r="E169" i="1"/>
  <c r="D184" i="1"/>
  <c r="E173" i="1"/>
  <c r="D186" i="1"/>
  <c r="G126" i="1"/>
  <c r="C13" i="6" l="1"/>
  <c r="K10" i="6"/>
  <c r="C14" i="6"/>
  <c r="E95" i="1"/>
  <c r="D238" i="1"/>
  <c r="D213" i="1"/>
  <c r="F238" i="1"/>
  <c r="H235" i="1"/>
  <c r="H233" i="1"/>
  <c r="E96" i="1"/>
  <c r="E97" i="1" s="1"/>
  <c r="D192" i="1" s="1"/>
  <c r="G139" i="1"/>
  <c r="E171" i="1" s="1"/>
  <c r="G152" i="1"/>
  <c r="E172" i="1" s="1"/>
  <c r="D234" i="1"/>
  <c r="F234" i="1"/>
  <c r="D185" i="1"/>
  <c r="D189" i="1" s="1"/>
  <c r="D193" i="1" s="1"/>
  <c r="E170" i="1"/>
  <c r="D194" i="1" l="1"/>
  <c r="H238" i="1"/>
  <c r="D222" i="1"/>
  <c r="E179" i="1"/>
  <c r="E180" i="1" s="1"/>
  <c r="F236" i="1"/>
  <c r="D236" i="1"/>
  <c r="F237" i="1"/>
  <c r="D237" i="1"/>
  <c r="H234" i="1"/>
  <c r="H236" i="1" l="1"/>
  <c r="H237" i="1"/>
  <c r="D240" i="1"/>
  <c r="F240" i="1"/>
  <c r="F241" i="1" s="1"/>
  <c r="E181" i="1"/>
  <c r="D211" i="1" s="1"/>
  <c r="D212" i="1" s="1"/>
  <c r="D215" i="1" s="1"/>
  <c r="D219" i="1" s="1"/>
  <c r="D220" i="1" l="1"/>
  <c r="D221" i="1" s="1"/>
  <c r="D223" i="1" s="1"/>
  <c r="H240" i="1"/>
  <c r="H241" i="1" s="1"/>
  <c r="D241" i="1"/>
  <c r="D243" i="1" s="1"/>
  <c r="D229" i="1" l="1"/>
  <c r="E226" i="1"/>
  <c r="E227" i="1" s="1"/>
</calcChain>
</file>

<file path=xl/sharedStrings.xml><?xml version="1.0" encoding="utf-8"?>
<sst xmlns="http://schemas.openxmlformats.org/spreadsheetml/2006/main" count="267" uniqueCount="144">
  <si>
    <t>سرمایه گذاری ثابت</t>
  </si>
  <si>
    <t>متراژ (متر مربع)</t>
  </si>
  <si>
    <t>هزینه واحد (هزار ریال)</t>
  </si>
  <si>
    <t>هزینه کل (میلیون ریال)</t>
  </si>
  <si>
    <t>ردیف</t>
  </si>
  <si>
    <t>شرح</t>
  </si>
  <si>
    <t>زیربنا (m2)</t>
  </si>
  <si>
    <t>جمع :</t>
  </si>
  <si>
    <t>تعداد</t>
  </si>
  <si>
    <t>هزینه واحد</t>
  </si>
  <si>
    <t>جمع کل سرمایه گذاری ثابت</t>
  </si>
  <si>
    <t xml:space="preserve"> زمین</t>
  </si>
  <si>
    <t>ساختمان</t>
  </si>
  <si>
    <t>ماشین آلات</t>
  </si>
  <si>
    <t>تاسیسات</t>
  </si>
  <si>
    <t>وسایل نقلیه</t>
  </si>
  <si>
    <t>تاسیسات اداری</t>
  </si>
  <si>
    <t>هزینه های قبل از بهره برداری</t>
  </si>
  <si>
    <t>جمع کل:</t>
  </si>
  <si>
    <t>هزینه های جاری</t>
  </si>
  <si>
    <t>مواد اولیه و نهاده ای تولید</t>
  </si>
  <si>
    <t>مصرف سالانه (1000 کیلوگرم)</t>
  </si>
  <si>
    <t>حقوق و دستمزد</t>
  </si>
  <si>
    <t>تعداد - نفر</t>
  </si>
  <si>
    <t>حقوق ماهیانه</t>
  </si>
  <si>
    <t>هزینه نگهداری و تعمیرات</t>
  </si>
  <si>
    <t>ارزش دارایی</t>
  </si>
  <si>
    <t>نرخ</t>
  </si>
  <si>
    <t>هزینه استهلاک</t>
  </si>
  <si>
    <t>ساختمان و محوطه</t>
  </si>
  <si>
    <t>سوخت و انرژی</t>
  </si>
  <si>
    <t>واحد</t>
  </si>
  <si>
    <t>مصرف سالانه</t>
  </si>
  <si>
    <t>نظر به تساعدی بودن قیمت ها ٬ میانگین ضرایب در نظر گرفته شده است</t>
  </si>
  <si>
    <t>جمع هزینه های جاری طرح</t>
  </si>
  <si>
    <t>سرمایه در گردش</t>
  </si>
  <si>
    <t>هزینه (میلیون ریال)</t>
  </si>
  <si>
    <t>مواد اولیه</t>
  </si>
  <si>
    <t>14 ماه</t>
  </si>
  <si>
    <t>جمع کل سرمایه گذاری طرح</t>
  </si>
  <si>
    <t>سرمایه ثابت</t>
  </si>
  <si>
    <t>فروش</t>
  </si>
  <si>
    <t>برآورد هزینه های عملیاتی و غیر عملیاتی</t>
  </si>
  <si>
    <t>پیش بینی مالی طرح</t>
  </si>
  <si>
    <t>درآمد (فروش)</t>
  </si>
  <si>
    <t>قیمت تمام شده محصول</t>
  </si>
  <si>
    <t>سود ناویژه</t>
  </si>
  <si>
    <t>هزینه اداری و فورش</t>
  </si>
  <si>
    <t>استهلاک هزینه های قبل از بهره برداری</t>
  </si>
  <si>
    <t>سود ویژه قبل از کسر مالیات</t>
  </si>
  <si>
    <t>محاسبه دوره بازگشت سرمایه</t>
  </si>
  <si>
    <t>استهلاک</t>
  </si>
  <si>
    <t>جریان نقدی</t>
  </si>
  <si>
    <t>سود پس از کسر مالیات (سود ویژه)</t>
  </si>
  <si>
    <t>دوره برگشت سرمایه</t>
  </si>
  <si>
    <t>سال</t>
  </si>
  <si>
    <t>ماه</t>
  </si>
  <si>
    <t>نرخ بازدهی سرمایه (درصد)</t>
  </si>
  <si>
    <t>محاسبه نقطه سربه سر</t>
  </si>
  <si>
    <t>هزینه متغیر</t>
  </si>
  <si>
    <t>مبلغ</t>
  </si>
  <si>
    <t>درصد</t>
  </si>
  <si>
    <t>هزینه ثابت</t>
  </si>
  <si>
    <t>هزینه</t>
  </si>
  <si>
    <t>پیش بینی نشده</t>
  </si>
  <si>
    <t>جمع</t>
  </si>
  <si>
    <t>نقطه سر به سر تولید (میلیون ریال)</t>
  </si>
  <si>
    <t xml:space="preserve">پیش بینی نشده </t>
  </si>
  <si>
    <t xml:space="preserve"> حق بیمه سهم کارفرما</t>
  </si>
  <si>
    <t xml:space="preserve">استهلاک هزینه های قبل از بهره برداری </t>
  </si>
  <si>
    <t>هزینه های فروش و اداری و بسته بندی</t>
  </si>
  <si>
    <t>نرخ مالیات</t>
  </si>
  <si>
    <t>مالیات</t>
  </si>
  <si>
    <t>دوره ساخت</t>
  </si>
  <si>
    <t>دوره بهره‌برداری</t>
  </si>
  <si>
    <t>محوطه سازی و ساختمان</t>
  </si>
  <si>
    <t>ماشین آلات و تجهیزات</t>
  </si>
  <si>
    <t>هزینه های احتمالی(پیش بینی نشده)</t>
  </si>
  <si>
    <t>سرمایه درگردش</t>
  </si>
  <si>
    <t>مجموع</t>
  </si>
  <si>
    <t>برآورد درآمد طرح</t>
  </si>
  <si>
    <t>برآورد تولید محصول شماره 1 در ساعت</t>
  </si>
  <si>
    <t>مجموع ساعات فعالیت در روز</t>
  </si>
  <si>
    <t>بهای هر محصول شماره 1 (ریال)</t>
  </si>
  <si>
    <t>مجموع درآمدهای طرح(میلیون ریال)</t>
  </si>
  <si>
    <t>جریانات نقدی پروژه</t>
  </si>
  <si>
    <t>هزینه سرمایه‌گذاری در طرح</t>
  </si>
  <si>
    <t>خالص درآمدها و هزینه‌ها</t>
  </si>
  <si>
    <t>جریانات نقدی طرح</t>
  </si>
  <si>
    <t>جریانات نقدی تجمعی طرح</t>
  </si>
  <si>
    <t>شاخص‌های اقتصادی طرح</t>
  </si>
  <si>
    <t>شاخص‌های سودآوری</t>
  </si>
  <si>
    <t>نرخ بازدهی داخلی پروژه(IRR)</t>
  </si>
  <si>
    <t>خالص ارزش فعلی (NPV)</t>
  </si>
  <si>
    <t>زمین</t>
  </si>
  <si>
    <t>تجهیزات اداری</t>
  </si>
  <si>
    <t>(میلیون ریال)</t>
  </si>
  <si>
    <t>فروش و سایر</t>
  </si>
  <si>
    <t>هزینه (میلیون ریال) به ازای هر ماه</t>
  </si>
  <si>
    <t xml:space="preserve">رديف </t>
  </si>
  <si>
    <t>مبلغ كل</t>
  </si>
  <si>
    <t>نرخ استهلاك(درصد)</t>
  </si>
  <si>
    <t xml:space="preserve">جمع كل </t>
  </si>
  <si>
    <t>ساختمان و محوطه سازي</t>
  </si>
  <si>
    <t>تاسيسات</t>
  </si>
  <si>
    <t>ماشين آلات و تجهيزات اصلي</t>
  </si>
  <si>
    <t>وسائط نقليه</t>
  </si>
  <si>
    <t>اثاثيه و لوازم اداري</t>
  </si>
  <si>
    <t>متفرقه و پيش بيني نشده</t>
  </si>
  <si>
    <t>جمع كل</t>
  </si>
  <si>
    <t>جدول استهلاک</t>
  </si>
  <si>
    <t>جدول تعمیر و نگهداری</t>
  </si>
  <si>
    <t>نرخ ساليانه(درصد)</t>
  </si>
  <si>
    <t>توزیع هزینه‌های سرمایه‌ای طرح (میلیون ریال)(ثابت و در گردش)</t>
  </si>
  <si>
    <t>تعداد تولید محصول شماره 1  در سال (300 روز)</t>
  </si>
  <si>
    <t>میزان تولید</t>
  </si>
  <si>
    <t>ارزش هر واحد (ریال)</t>
  </si>
  <si>
    <t>برآورد تولید محصول شماره 2 در ساعت</t>
  </si>
  <si>
    <t>تعداد تولید محصول شماره 2  در سال (300 روز)</t>
  </si>
  <si>
    <t>بهای هر محصول شماره 2 (ریال)</t>
  </si>
  <si>
    <t>برآورد تولید محصول شماره 3 در ساعت</t>
  </si>
  <si>
    <t>تعداد تولید محصول شماره 3  در سال (300 روز)</t>
  </si>
  <si>
    <t>بهای هر محصول شماره 3 (ریال)</t>
  </si>
  <si>
    <t>بیمه(2.5 در هزار)</t>
  </si>
  <si>
    <t>میلیون ریال</t>
  </si>
  <si>
    <t>تعمیر و نگهداری</t>
  </si>
  <si>
    <t>درآمدهای طرح</t>
  </si>
  <si>
    <t>تحلیل بازار</t>
  </si>
  <si>
    <t>ظرفیت تولید داخل</t>
  </si>
  <si>
    <t>وارادات</t>
  </si>
  <si>
    <t>آمار</t>
  </si>
  <si>
    <t>.....</t>
  </si>
  <si>
    <t>ظرفیت بازار</t>
  </si>
  <si>
    <t>سهم برنامه ریزی شده</t>
  </si>
  <si>
    <t>سال اول</t>
  </si>
  <si>
    <t>سال دوم</t>
  </si>
  <si>
    <t>سال سوم</t>
  </si>
  <si>
    <t>سال چهارم</t>
  </si>
  <si>
    <t>سال پنجم</t>
  </si>
  <si>
    <t>سال ششم</t>
  </si>
  <si>
    <t>سال هفتم</t>
  </si>
  <si>
    <t>سال هشتم</t>
  </si>
  <si>
    <t>سال نهم</t>
  </si>
  <si>
    <t>سال دهم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</si>
</sst>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3000401]0%"/>
    <numFmt numFmtId="165" formatCode="0.0"/>
    <numFmt numFmtId="166" formatCode="0_);[Red]\(0\)"/>
    <numFmt numFmtId="167" formatCode="0.0%"/>
    <numFmt numFmtId="168" formatCode="#,##0.0;[Red]\-#,##0.0"/>
  </numFmts>
  <fonts count="13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78"/>
      <scheme val="minor"/>
    </font>
    <font>
      <b/>
      <sz val="11"/>
      <color theme="0"/>
      <name val="B Nazanin"/>
      <charset val="178"/>
    </font>
    <font>
      <sz val="11"/>
      <color theme="1"/>
      <name val="B Nazanin"/>
      <charset val="178"/>
    </font>
    <font>
      <sz val="10"/>
      <name val="Arial"/>
      <family val="2"/>
    </font>
    <font>
      <b/>
      <sz val="11"/>
      <color theme="1"/>
      <name val="B Nazanin"/>
      <charset val="178"/>
    </font>
    <font>
      <b/>
      <sz val="12"/>
      <color theme="0"/>
      <name val="B Nazanin"/>
      <charset val="178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color rgb="FFFF0000"/>
      <name val="B Nazanin"/>
      <charset val="178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2" fontId="0" fillId="0" borderId="1" xfId="0" applyNumberFormat="1" applyBorder="1"/>
    <xf numFmtId="9" fontId="0" fillId="0" borderId="1" xfId="0" applyNumberFormat="1" applyBorder="1"/>
    <xf numFmtId="165" fontId="0" fillId="0" borderId="1" xfId="0" applyNumberFormat="1" applyBorder="1"/>
    <xf numFmtId="1" fontId="0" fillId="0" borderId="1" xfId="0" applyNumberFormat="1" applyBorder="1"/>
    <xf numFmtId="165" fontId="2" fillId="3" borderId="1" xfId="0" applyNumberFormat="1" applyFont="1" applyFill="1" applyBorder="1"/>
    <xf numFmtId="165" fontId="0" fillId="3" borderId="1" xfId="0" applyNumberFormat="1" applyFill="1" applyBorder="1"/>
    <xf numFmtId="0" fontId="0" fillId="0" borderId="3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65" fontId="0" fillId="0" borderId="8" xfId="0" applyNumberFormat="1" applyBorder="1"/>
    <xf numFmtId="165" fontId="0" fillId="0" borderId="11" xfId="0" applyNumberFormat="1" applyBorder="1"/>
    <xf numFmtId="165" fontId="0" fillId="3" borderId="11" xfId="0" applyNumberFormat="1" applyFill="1" applyBorder="1"/>
    <xf numFmtId="2" fontId="0" fillId="0" borderId="10" xfId="0" applyNumberFormat="1" applyBorder="1"/>
    <xf numFmtId="2" fontId="0" fillId="0" borderId="7" xfId="0" applyNumberFormat="1" applyBorder="1"/>
    <xf numFmtId="2" fontId="0" fillId="0" borderId="9" xfId="0" applyNumberFormat="1" applyBorder="1"/>
    <xf numFmtId="1" fontId="0" fillId="0" borderId="4" xfId="0" applyNumberFormat="1" applyBorder="1" applyAlignment="1">
      <alignment horizontal="center" vertical="center"/>
    </xf>
    <xf numFmtId="2" fontId="0" fillId="2" borderId="1" xfId="0" applyNumberFormat="1" applyFill="1" applyBorder="1"/>
    <xf numFmtId="0" fontId="0" fillId="0" borderId="1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center"/>
    </xf>
    <xf numFmtId="0" fontId="0" fillId="0" borderId="9" xfId="0" applyBorder="1"/>
    <xf numFmtId="0" fontId="0" fillId="4" borderId="1" xfId="0" applyFill="1" applyBorder="1"/>
    <xf numFmtId="0" fontId="0" fillId="0" borderId="7" xfId="0" applyBorder="1"/>
    <xf numFmtId="1" fontId="0" fillId="0" borderId="10" xfId="0" applyNumberFormat="1" applyBorder="1"/>
    <xf numFmtId="0" fontId="0" fillId="4" borderId="8" xfId="0" applyFill="1" applyBorder="1"/>
    <xf numFmtId="0" fontId="0" fillId="4" borderId="11" xfId="0" applyFill="1" applyBorder="1"/>
    <xf numFmtId="0" fontId="0" fillId="4" borderId="10" xfId="0" applyFill="1" applyBorder="1"/>
    <xf numFmtId="0" fontId="0" fillId="4" borderId="11" xfId="0" applyFill="1" applyBorder="1" applyAlignment="1">
      <alignment wrapText="1"/>
    </xf>
    <xf numFmtId="2" fontId="0" fillId="0" borderId="8" xfId="0" applyNumberFormat="1" applyBorder="1"/>
    <xf numFmtId="2" fontId="0" fillId="0" borderId="11" xfId="0" applyNumberFormat="1" applyBorder="1"/>
    <xf numFmtId="9" fontId="0" fillId="0" borderId="8" xfId="0" applyNumberFormat="1" applyBorder="1"/>
    <xf numFmtId="164" fontId="0" fillId="0" borderId="11" xfId="0" applyNumberFormat="1" applyBorder="1"/>
    <xf numFmtId="9" fontId="0" fillId="0" borderId="11" xfId="0" applyNumberFormat="1" applyBorder="1"/>
    <xf numFmtId="0" fontId="0" fillId="0" borderId="8" xfId="0" applyBorder="1" applyAlignment="1">
      <alignment horizontal="center" vertical="center"/>
    </xf>
    <xf numFmtId="2" fontId="2" fillId="2" borderId="10" xfId="0" applyNumberFormat="1" applyFont="1" applyFill="1" applyBorder="1"/>
    <xf numFmtId="38" fontId="4" fillId="0" borderId="0" xfId="1" applyNumberFormat="1" applyFont="1" applyAlignment="1">
      <alignment horizontal="center" vertical="center"/>
    </xf>
    <xf numFmtId="38" fontId="3" fillId="6" borderId="18" xfId="1" applyNumberFormat="1" applyFont="1" applyFill="1" applyBorder="1" applyAlignment="1">
      <alignment horizontal="center" vertical="center"/>
    </xf>
    <xf numFmtId="166" fontId="3" fillId="7" borderId="18" xfId="1" applyNumberFormat="1" applyFont="1" applyFill="1" applyBorder="1" applyAlignment="1">
      <alignment horizontal="center" vertical="center"/>
    </xf>
    <xf numFmtId="166" fontId="3" fillId="7" borderId="15" xfId="1" applyNumberFormat="1" applyFont="1" applyFill="1" applyBorder="1" applyAlignment="1">
      <alignment horizontal="center" vertical="center"/>
    </xf>
    <xf numFmtId="166" fontId="3" fillId="7" borderId="16" xfId="1" applyNumberFormat="1" applyFont="1" applyFill="1" applyBorder="1" applyAlignment="1">
      <alignment horizontal="center" vertical="center"/>
    </xf>
    <xf numFmtId="38" fontId="4" fillId="0" borderId="17" xfId="1" applyNumberFormat="1" applyFont="1" applyBorder="1" applyAlignment="1" applyProtection="1">
      <alignment horizontal="center" vertical="center"/>
      <protection hidden="1"/>
    </xf>
    <xf numFmtId="9" fontId="4" fillId="0" borderId="20" xfId="1" applyNumberFormat="1" applyFont="1" applyBorder="1" applyAlignment="1">
      <alignment horizontal="center" vertical="center"/>
    </xf>
    <xf numFmtId="9" fontId="4" fillId="0" borderId="0" xfId="1" applyNumberFormat="1" applyFont="1" applyAlignment="1">
      <alignment horizontal="center" vertical="center"/>
    </xf>
    <xf numFmtId="9" fontId="4" fillId="0" borderId="21" xfId="1" applyNumberFormat="1" applyFont="1" applyBorder="1" applyAlignment="1">
      <alignment horizontal="center" vertical="center"/>
    </xf>
    <xf numFmtId="38" fontId="4" fillId="0" borderId="20" xfId="1" applyNumberFormat="1" applyFont="1" applyBorder="1" applyAlignment="1" applyProtection="1">
      <alignment horizontal="center" vertical="center"/>
      <protection hidden="1"/>
    </xf>
    <xf numFmtId="38" fontId="4" fillId="0" borderId="19" xfId="1" applyNumberFormat="1" applyFont="1" applyBorder="1" applyAlignment="1" applyProtection="1">
      <alignment horizontal="center" vertical="center"/>
      <protection hidden="1"/>
    </xf>
    <xf numFmtId="9" fontId="4" fillId="0" borderId="19" xfId="1" applyNumberFormat="1" applyFont="1" applyBorder="1" applyAlignment="1">
      <alignment horizontal="center" vertical="center"/>
    </xf>
    <xf numFmtId="9" fontId="4" fillId="0" borderId="22" xfId="1" applyNumberFormat="1" applyFont="1" applyBorder="1" applyAlignment="1">
      <alignment horizontal="center" vertical="center"/>
    </xf>
    <xf numFmtId="9" fontId="4" fillId="0" borderId="23" xfId="1" applyNumberFormat="1" applyFont="1" applyBorder="1" applyAlignment="1">
      <alignment horizontal="center" vertical="center"/>
    </xf>
    <xf numFmtId="38" fontId="3" fillId="7" borderId="18" xfId="1" applyNumberFormat="1" applyFont="1" applyFill="1" applyBorder="1" applyAlignment="1">
      <alignment horizontal="center" vertical="center"/>
    </xf>
    <xf numFmtId="0" fontId="5" fillId="8" borderId="18" xfId="1" applyFont="1" applyFill="1" applyBorder="1" applyAlignment="1">
      <alignment horizontal="right" vertical="center" readingOrder="2"/>
    </xf>
    <xf numFmtId="3" fontId="1" fillId="9" borderId="18" xfId="1" applyNumberFormat="1" applyFill="1" applyBorder="1" applyAlignment="1">
      <alignment horizontal="center" vertical="center" readingOrder="2"/>
    </xf>
    <xf numFmtId="0" fontId="5" fillId="8" borderId="19" xfId="1" applyFont="1" applyFill="1" applyBorder="1" applyAlignment="1">
      <alignment horizontal="right" vertical="center" readingOrder="2"/>
    </xf>
    <xf numFmtId="3" fontId="1" fillId="9" borderId="19" xfId="1" applyNumberFormat="1" applyFill="1" applyBorder="1" applyAlignment="1">
      <alignment horizontal="center" vertical="center" readingOrder="2"/>
    </xf>
    <xf numFmtId="38" fontId="4" fillId="10" borderId="0" xfId="1" applyNumberFormat="1" applyFont="1" applyFill="1" applyAlignment="1">
      <alignment horizontal="center" vertical="center"/>
    </xf>
    <xf numFmtId="38" fontId="6" fillId="6" borderId="18" xfId="1" applyNumberFormat="1" applyFont="1" applyFill="1" applyBorder="1" applyAlignment="1">
      <alignment horizontal="center" vertical="center"/>
    </xf>
    <xf numFmtId="38" fontId="4" fillId="0" borderId="24" xfId="1" applyNumberFormat="1" applyFont="1" applyBorder="1" applyAlignment="1">
      <alignment horizontal="center" vertical="center"/>
    </xf>
    <xf numFmtId="0" fontId="1" fillId="0" borderId="0" xfId="1"/>
    <xf numFmtId="38" fontId="4" fillId="0" borderId="20" xfId="1" applyNumberFormat="1" applyFont="1" applyBorder="1" applyAlignment="1">
      <alignment horizontal="center" vertical="center"/>
    </xf>
    <xf numFmtId="38" fontId="4" fillId="0" borderId="19" xfId="1" applyNumberFormat="1" applyFont="1" applyBorder="1" applyAlignment="1">
      <alignment horizontal="center" vertical="center"/>
    </xf>
    <xf numFmtId="38" fontId="4" fillId="0" borderId="23" xfId="1" applyNumberFormat="1" applyFont="1" applyBorder="1" applyAlignment="1">
      <alignment horizontal="center" vertical="center"/>
    </xf>
    <xf numFmtId="38" fontId="4" fillId="0" borderId="26" xfId="1" applyNumberFormat="1" applyFont="1" applyBorder="1" applyAlignment="1">
      <alignment horizontal="center" vertical="center"/>
    </xf>
    <xf numFmtId="38" fontId="4" fillId="0" borderId="21" xfId="1" applyNumberFormat="1" applyFont="1" applyBorder="1" applyAlignment="1">
      <alignment horizontal="center" vertical="center"/>
    </xf>
    <xf numFmtId="38" fontId="4" fillId="0" borderId="22" xfId="1" applyNumberFormat="1" applyFont="1" applyBorder="1" applyAlignment="1">
      <alignment horizontal="center" vertical="center"/>
    </xf>
    <xf numFmtId="38" fontId="6" fillId="7" borderId="18" xfId="1" applyNumberFormat="1" applyFont="1" applyFill="1" applyBorder="1" applyAlignment="1">
      <alignment horizontal="center" vertical="center"/>
    </xf>
    <xf numFmtId="38" fontId="6" fillId="7" borderId="15" xfId="1" applyNumberFormat="1" applyFont="1" applyFill="1" applyBorder="1" applyAlignment="1">
      <alignment horizontal="center" vertical="center"/>
    </xf>
    <xf numFmtId="38" fontId="6" fillId="7" borderId="16" xfId="1" applyNumberFormat="1" applyFont="1" applyFill="1" applyBorder="1" applyAlignment="1">
      <alignment horizontal="center" vertical="center"/>
    </xf>
    <xf numFmtId="166" fontId="3" fillId="7" borderId="14" xfId="1" applyNumberFormat="1" applyFont="1" applyFill="1" applyBorder="1" applyAlignment="1">
      <alignment horizontal="center" vertical="center"/>
    </xf>
    <xf numFmtId="38" fontId="4" fillId="0" borderId="17" xfId="1" applyNumberFormat="1" applyFont="1" applyBorder="1" applyAlignment="1">
      <alignment horizontal="center" vertical="center"/>
    </xf>
    <xf numFmtId="38" fontId="4" fillId="0" borderId="28" xfId="1" applyNumberFormat="1" applyFont="1" applyBorder="1" applyAlignment="1">
      <alignment horizontal="center" vertical="center"/>
    </xf>
    <xf numFmtId="38" fontId="6" fillId="0" borderId="29" xfId="1" applyNumberFormat="1" applyFont="1" applyBorder="1" applyAlignment="1">
      <alignment horizontal="center" vertical="center"/>
    </xf>
    <xf numFmtId="38" fontId="6" fillId="0" borderId="30" xfId="1" applyNumberFormat="1" applyFont="1" applyBorder="1" applyAlignment="1">
      <alignment horizontal="center" vertical="center"/>
    </xf>
    <xf numFmtId="38" fontId="6" fillId="0" borderId="31" xfId="1" applyNumberFormat="1" applyFont="1" applyBorder="1" applyAlignment="1">
      <alignment horizontal="center" vertical="center"/>
    </xf>
    <xf numFmtId="38" fontId="6" fillId="0" borderId="32" xfId="1" applyNumberFormat="1" applyFont="1" applyBorder="1" applyAlignment="1">
      <alignment horizontal="center" vertical="center"/>
    </xf>
    <xf numFmtId="38" fontId="4" fillId="0" borderId="15" xfId="1" applyNumberFormat="1" applyFont="1" applyBorder="1" applyAlignment="1">
      <alignment horizontal="center" vertical="center"/>
    </xf>
    <xf numFmtId="38" fontId="6" fillId="0" borderId="15" xfId="1" applyNumberFormat="1" applyFont="1" applyBorder="1" applyAlignment="1">
      <alignment horizontal="center" vertical="center"/>
    </xf>
    <xf numFmtId="38" fontId="6" fillId="0" borderId="16" xfId="1" applyNumberFormat="1" applyFont="1" applyBorder="1" applyAlignment="1">
      <alignment horizontal="center" vertical="center"/>
    </xf>
    <xf numFmtId="38" fontId="6" fillId="0" borderId="14" xfId="1" applyNumberFormat="1" applyFont="1" applyBorder="1" applyAlignment="1">
      <alignment horizontal="center" vertical="center"/>
    </xf>
    <xf numFmtId="38" fontId="9" fillId="11" borderId="33" xfId="1" applyNumberFormat="1" applyFont="1" applyFill="1" applyBorder="1" applyAlignment="1" applyProtection="1">
      <alignment horizontal="center" vertical="center"/>
      <protection hidden="1"/>
    </xf>
    <xf numFmtId="167" fontId="8" fillId="7" borderId="34" xfId="1" applyNumberFormat="1" applyFont="1" applyFill="1" applyBorder="1" applyAlignment="1" applyProtection="1">
      <alignment horizontal="center" vertical="center"/>
      <protection hidden="1"/>
    </xf>
    <xf numFmtId="38" fontId="9" fillId="11" borderId="19" xfId="1" applyNumberFormat="1" applyFont="1" applyFill="1" applyBorder="1" applyAlignment="1" applyProtection="1">
      <alignment horizontal="center" vertical="center"/>
      <protection hidden="1"/>
    </xf>
    <xf numFmtId="38" fontId="8" fillId="5" borderId="32" xfId="1" applyNumberFormat="1" applyFont="1" applyFill="1" applyBorder="1" applyAlignment="1" applyProtection="1">
      <alignment horizontal="center" vertical="center"/>
      <protection hidden="1"/>
    </xf>
    <xf numFmtId="38" fontId="6" fillId="6" borderId="15" xfId="1" applyNumberFormat="1" applyFont="1" applyFill="1" applyBorder="1" applyAlignment="1">
      <alignment horizontal="center" vertical="center"/>
    </xf>
    <xf numFmtId="0" fontId="10" fillId="12" borderId="35" xfId="0" applyFont="1" applyFill="1" applyBorder="1" applyAlignment="1" applyProtection="1">
      <alignment horizontal="center" vertical="center"/>
      <protection hidden="1"/>
    </xf>
    <xf numFmtId="0" fontId="10" fillId="12" borderId="36" xfId="0" applyFont="1" applyFill="1" applyBorder="1" applyAlignment="1" applyProtection="1">
      <alignment horizontal="center" vertical="center"/>
      <protection hidden="1"/>
    </xf>
    <xf numFmtId="0" fontId="10" fillId="12" borderId="25" xfId="0" applyFont="1" applyFill="1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center" vertical="center" readingOrder="2"/>
      <protection hidden="1"/>
    </xf>
    <xf numFmtId="0" fontId="11" fillId="0" borderId="38" xfId="0" applyFont="1" applyBorder="1" applyAlignment="1" applyProtection="1">
      <alignment horizontal="right" vertical="center"/>
      <protection hidden="1"/>
    </xf>
    <xf numFmtId="168" fontId="11" fillId="0" borderId="39" xfId="0" applyNumberFormat="1" applyFont="1" applyBorder="1" applyAlignment="1" applyProtection="1">
      <alignment horizontal="center" vertical="center" readingOrder="2"/>
      <protection hidden="1"/>
    </xf>
    <xf numFmtId="167" fontId="11" fillId="0" borderId="39" xfId="0" applyNumberFormat="1" applyFont="1" applyBorder="1" applyAlignment="1" applyProtection="1">
      <alignment horizontal="center" vertical="center" readingOrder="2"/>
      <protection hidden="1"/>
    </xf>
    <xf numFmtId="168" fontId="11" fillId="0" borderId="40" xfId="0" applyNumberFormat="1" applyFont="1" applyBorder="1" applyAlignment="1" applyProtection="1">
      <alignment horizontal="center" vertical="center" readingOrder="2"/>
      <protection hidden="1"/>
    </xf>
    <xf numFmtId="0" fontId="11" fillId="0" borderId="41" xfId="0" applyFont="1" applyBorder="1" applyAlignment="1" applyProtection="1">
      <alignment horizontal="center" vertical="center" readingOrder="2"/>
      <protection hidden="1"/>
    </xf>
    <xf numFmtId="0" fontId="11" fillId="0" borderId="1" xfId="0" applyFont="1" applyBorder="1" applyAlignment="1" applyProtection="1">
      <alignment horizontal="right" vertical="center"/>
      <protection hidden="1"/>
    </xf>
    <xf numFmtId="168" fontId="11" fillId="0" borderId="10" xfId="0" applyNumberFormat="1" applyFont="1" applyBorder="1" applyAlignment="1" applyProtection="1">
      <alignment horizontal="center" vertical="center" readingOrder="2"/>
      <protection hidden="1"/>
    </xf>
    <xf numFmtId="167" fontId="11" fillId="0" borderId="10" xfId="0" applyNumberFormat="1" applyFont="1" applyBorder="1" applyAlignment="1" applyProtection="1">
      <alignment horizontal="center" vertical="center" readingOrder="2"/>
      <protection hidden="1"/>
    </xf>
    <xf numFmtId="168" fontId="11" fillId="0" borderId="27" xfId="0" applyNumberFormat="1" applyFont="1" applyBorder="1" applyAlignment="1" applyProtection="1">
      <alignment horizontal="center" vertical="center" readingOrder="2"/>
      <protection hidden="1"/>
    </xf>
    <xf numFmtId="0" fontId="11" fillId="0" borderId="42" xfId="0" applyFont="1" applyBorder="1" applyAlignment="1" applyProtection="1">
      <alignment horizontal="center" vertical="center" readingOrder="2"/>
      <protection hidden="1"/>
    </xf>
    <xf numFmtId="0" fontId="11" fillId="0" borderId="10" xfId="0" applyFont="1" applyBorder="1" applyAlignment="1" applyProtection="1">
      <alignment horizontal="right" vertical="center"/>
      <protection hidden="1"/>
    </xf>
    <xf numFmtId="168" fontId="11" fillId="0" borderId="11" xfId="0" applyNumberFormat="1" applyFont="1" applyBorder="1" applyAlignment="1" applyProtection="1">
      <alignment horizontal="center" vertical="center" readingOrder="2"/>
      <protection hidden="1"/>
    </xf>
    <xf numFmtId="167" fontId="11" fillId="0" borderId="11" xfId="0" applyNumberFormat="1" applyFont="1" applyBorder="1" applyAlignment="1" applyProtection="1">
      <alignment horizontal="center" vertical="center" readingOrder="2"/>
      <protection hidden="1"/>
    </xf>
    <xf numFmtId="168" fontId="11" fillId="0" borderId="43" xfId="0" applyNumberFormat="1" applyFont="1" applyBorder="1" applyAlignment="1" applyProtection="1">
      <alignment horizontal="center" vertical="center" readingOrder="2"/>
      <protection hidden="1"/>
    </xf>
    <xf numFmtId="0" fontId="11" fillId="0" borderId="35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horizontal="center" vertical="center" readingOrder="2"/>
      <protection hidden="1"/>
    </xf>
    <xf numFmtId="165" fontId="10" fillId="0" borderId="15" xfId="0" applyNumberFormat="1" applyFont="1" applyBorder="1" applyAlignment="1" applyProtection="1">
      <alignment horizontal="center" vertical="center" readingOrder="2"/>
      <protection hidden="1"/>
    </xf>
    <xf numFmtId="165" fontId="10" fillId="0" borderId="44" xfId="0" applyNumberFormat="1" applyFont="1" applyBorder="1" applyAlignment="1" applyProtection="1">
      <alignment horizontal="center" vertical="center" readingOrder="2"/>
      <protection hidden="1"/>
    </xf>
    <xf numFmtId="168" fontId="10" fillId="0" borderId="25" xfId="0" applyNumberFormat="1" applyFont="1" applyBorder="1" applyAlignment="1" applyProtection="1">
      <alignment horizontal="center" vertical="center" readingOrder="2"/>
      <protection hidden="1"/>
    </xf>
    <xf numFmtId="168" fontId="11" fillId="0" borderId="1" xfId="0" applyNumberFormat="1" applyFont="1" applyBorder="1" applyAlignment="1" applyProtection="1">
      <alignment horizontal="center" vertical="center" readingOrder="2"/>
      <protection hidden="1"/>
    </xf>
    <xf numFmtId="168" fontId="11" fillId="0" borderId="45" xfId="0" applyNumberFormat="1" applyFont="1" applyBorder="1" applyAlignment="1" applyProtection="1">
      <alignment horizontal="center" vertical="center" readingOrder="2"/>
      <protection hidden="1"/>
    </xf>
    <xf numFmtId="0" fontId="11" fillId="0" borderId="46" xfId="0" applyFont="1" applyBorder="1" applyAlignment="1" applyProtection="1">
      <alignment horizontal="center" vertical="center" readingOrder="2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167" fontId="11" fillId="0" borderId="47" xfId="0" applyNumberFormat="1" applyFont="1" applyBorder="1" applyAlignment="1" applyProtection="1">
      <alignment horizontal="center" vertical="center" readingOrder="2"/>
      <protection hidden="1"/>
    </xf>
    <xf numFmtId="9" fontId="0" fillId="0" borderId="10" xfId="0" applyNumberFormat="1" applyBorder="1" applyAlignment="1">
      <alignment horizontal="center"/>
    </xf>
    <xf numFmtId="38" fontId="3" fillId="5" borderId="14" xfId="1" applyNumberFormat="1" applyFont="1" applyFill="1" applyBorder="1" applyAlignment="1">
      <alignment horizontal="center" vertical="center"/>
    </xf>
    <xf numFmtId="38" fontId="3" fillId="5" borderId="15" xfId="1" applyNumberFormat="1" applyFont="1" applyFill="1" applyBorder="1" applyAlignment="1">
      <alignment horizontal="center" vertical="center"/>
    </xf>
    <xf numFmtId="38" fontId="3" fillId="5" borderId="16" xfId="1" applyNumberFormat="1" applyFont="1" applyFill="1" applyBorder="1" applyAlignment="1">
      <alignment horizontal="center" vertical="center"/>
    </xf>
    <xf numFmtId="38" fontId="3" fillId="6" borderId="17" xfId="1" applyNumberFormat="1" applyFont="1" applyFill="1" applyBorder="1" applyAlignment="1">
      <alignment horizontal="center" vertical="center"/>
    </xf>
    <xf numFmtId="38" fontId="3" fillId="6" borderId="19" xfId="1" applyNumberFormat="1" applyFont="1" applyFill="1" applyBorder="1" applyAlignment="1">
      <alignment horizontal="center" vertical="center"/>
    </xf>
    <xf numFmtId="38" fontId="3" fillId="6" borderId="15" xfId="1" applyNumberFormat="1" applyFont="1" applyFill="1" applyBorder="1" applyAlignment="1">
      <alignment horizontal="center" vertical="center"/>
    </xf>
    <xf numFmtId="38" fontId="3" fillId="6" borderId="16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/>
    <xf numFmtId="0" fontId="0" fillId="0" borderId="9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2" xfId="0" applyBorder="1" applyAlignment="1">
      <alignment horizontal="center"/>
    </xf>
    <xf numFmtId="38" fontId="3" fillId="5" borderId="18" xfId="1" applyNumberFormat="1" applyFont="1" applyFill="1" applyBorder="1" applyAlignment="1">
      <alignment horizontal="center" vertical="center"/>
    </xf>
    <xf numFmtId="38" fontId="3" fillId="7" borderId="18" xfId="1" applyNumberFormat="1" applyFont="1" applyFill="1" applyBorder="1" applyAlignment="1">
      <alignment horizontal="center" vertical="center"/>
    </xf>
    <xf numFmtId="38" fontId="3" fillId="7" borderId="14" xfId="1" applyNumberFormat="1" applyFont="1" applyFill="1" applyBorder="1" applyAlignment="1">
      <alignment horizontal="center" vertical="center"/>
    </xf>
    <xf numFmtId="38" fontId="3" fillId="7" borderId="15" xfId="1" applyNumberFormat="1" applyFont="1" applyFill="1" applyBorder="1" applyAlignment="1">
      <alignment horizontal="center" vertical="center"/>
    </xf>
    <xf numFmtId="38" fontId="3" fillId="7" borderId="17" xfId="1" applyNumberFormat="1" applyFont="1" applyFill="1" applyBorder="1" applyAlignment="1">
      <alignment horizontal="center" vertical="center"/>
    </xf>
    <xf numFmtId="38" fontId="3" fillId="7" borderId="19" xfId="1" applyNumberFormat="1" applyFont="1" applyFill="1" applyBorder="1" applyAlignment="1">
      <alignment horizontal="center" vertical="center"/>
    </xf>
    <xf numFmtId="38" fontId="3" fillId="7" borderId="16" xfId="1" applyNumberFormat="1" applyFont="1" applyFill="1" applyBorder="1" applyAlignment="1">
      <alignment horizontal="center" vertical="center"/>
    </xf>
    <xf numFmtId="38" fontId="7" fillId="5" borderId="14" xfId="1" applyNumberFormat="1" applyFont="1" applyFill="1" applyBorder="1" applyAlignment="1" applyProtection="1">
      <alignment horizontal="center" vertical="center"/>
      <protection hidden="1"/>
    </xf>
    <xf numFmtId="38" fontId="7" fillId="5" borderId="15" xfId="1" applyNumberFormat="1" applyFont="1" applyFill="1" applyBorder="1" applyAlignment="1" applyProtection="1">
      <alignment horizontal="center" vertical="center"/>
      <protection hidden="1"/>
    </xf>
    <xf numFmtId="38" fontId="7" fillId="5" borderId="16" xfId="1" applyNumberFormat="1" applyFont="1" applyFill="1" applyBorder="1" applyAlignment="1" applyProtection="1">
      <alignment horizontal="center" vertical="center"/>
      <protection hidden="1"/>
    </xf>
    <xf numFmtId="38" fontId="8" fillId="11" borderId="17" xfId="1" applyNumberFormat="1" applyFont="1" applyFill="1" applyBorder="1" applyAlignment="1" applyProtection="1">
      <alignment horizontal="center" vertical="center"/>
      <protection hidden="1"/>
    </xf>
    <xf numFmtId="38" fontId="8" fillId="11" borderId="19" xfId="1" applyNumberFormat="1" applyFont="1" applyFill="1" applyBorder="1" applyAlignment="1" applyProtection="1">
      <alignment horizontal="center" vertical="center"/>
      <protection hidden="1"/>
    </xf>
    <xf numFmtId="38" fontId="12" fillId="7" borderId="18" xfId="1" applyNumberFormat="1" applyFont="1" applyFill="1" applyBorder="1" applyAlignment="1">
      <alignment horizontal="center" vertical="center"/>
    </xf>
    <xf numFmtId="38" fontId="12" fillId="7" borderId="15" xfId="1" applyNumberFormat="1" applyFont="1" applyFill="1" applyBorder="1" applyAlignment="1">
      <alignment horizontal="center" vertical="center"/>
    </xf>
    <xf numFmtId="38" fontId="12" fillId="7" borderId="16" xfId="1" applyNumberFormat="1" applyFont="1" applyFill="1" applyBorder="1" applyAlignment="1">
      <alignment horizontal="center" vertical="center"/>
    </xf>
    <xf numFmtId="166" fontId="12" fillId="7" borderId="14" xfId="1" applyNumberFormat="1" applyFont="1" applyFill="1" applyBorder="1" applyAlignment="1">
      <alignment horizontal="center" vertical="center"/>
    </xf>
    <xf numFmtId="166" fontId="12" fillId="7" borderId="18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75611F87-AFA8-4978-A5EC-3AB8DD2237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AB7C-B850-4A90-B6AD-41DD7DFCD82A}">
  <sheetPr>
    <tabColor theme="6" tint="-0.249977111117893"/>
  </sheetPr>
  <dimension ref="A1:G8"/>
  <sheetViews>
    <sheetView rightToLeft="1" tabSelected="1" workbookViewId="0">
      <selection activeCell="A9" sqref="A9"/>
    </sheetView>
  </sheetViews>
  <sheetFormatPr defaultRowHeight="18" x14ac:dyDescent="0.25"/>
  <cols>
    <col min="1" max="1" width="34" style="39" customWidth="1"/>
    <col min="2" max="7" width="12.7109375" style="39" customWidth="1"/>
    <col min="8" max="16384" width="9.140625" style="39"/>
  </cols>
  <sheetData>
    <row r="1" spans="1:7" ht="20.25" thickBot="1" x14ac:dyDescent="0.3">
      <c r="A1" s="116" t="s">
        <v>127</v>
      </c>
      <c r="B1" s="117"/>
      <c r="C1" s="117"/>
      <c r="D1" s="117"/>
      <c r="E1" s="117"/>
      <c r="F1" s="117"/>
      <c r="G1" s="118"/>
    </row>
    <row r="2" spans="1:7" ht="20.25" thickBot="1" x14ac:dyDescent="0.3">
      <c r="A2" s="119" t="s">
        <v>5</v>
      </c>
      <c r="B2" s="40"/>
      <c r="C2" s="121" t="s">
        <v>130</v>
      </c>
      <c r="D2" s="121"/>
      <c r="E2" s="121"/>
      <c r="F2" s="121"/>
      <c r="G2" s="122"/>
    </row>
    <row r="3" spans="1:7" ht="20.25" thickBot="1" x14ac:dyDescent="0.3">
      <c r="A3" s="120"/>
      <c r="B3" s="41" t="s">
        <v>134</v>
      </c>
      <c r="C3" s="42" t="s">
        <v>135</v>
      </c>
      <c r="D3" s="42" t="s">
        <v>136</v>
      </c>
      <c r="E3" s="42" t="s">
        <v>137</v>
      </c>
      <c r="F3" s="42" t="s">
        <v>138</v>
      </c>
      <c r="G3" s="43" t="s">
        <v>139</v>
      </c>
    </row>
    <row r="4" spans="1:7" x14ac:dyDescent="0.25">
      <c r="A4" s="44" t="s">
        <v>128</v>
      </c>
      <c r="B4" s="45"/>
      <c r="C4" s="46"/>
      <c r="D4" s="46"/>
      <c r="E4" s="46"/>
      <c r="F4" s="46"/>
      <c r="G4" s="47"/>
    </row>
    <row r="5" spans="1:7" x14ac:dyDescent="0.25">
      <c r="A5" s="48" t="s">
        <v>129</v>
      </c>
      <c r="B5" s="45"/>
      <c r="C5" s="46"/>
      <c r="D5" s="46"/>
      <c r="E5" s="46"/>
      <c r="F5" s="46"/>
      <c r="G5" s="47"/>
    </row>
    <row r="6" spans="1:7" ht="18.75" thickBot="1" x14ac:dyDescent="0.3">
      <c r="A6" s="49" t="s">
        <v>131</v>
      </c>
      <c r="B6" s="50"/>
      <c r="C6" s="51"/>
      <c r="D6" s="51"/>
      <c r="E6" s="51"/>
      <c r="F6" s="51"/>
      <c r="G6" s="52"/>
    </row>
    <row r="7" spans="1:7" x14ac:dyDescent="0.25">
      <c r="A7" s="39" t="s">
        <v>132</v>
      </c>
    </row>
    <row r="8" spans="1:7" x14ac:dyDescent="0.25">
      <c r="A8" s="39" t="s">
        <v>133</v>
      </c>
    </row>
  </sheetData>
  <mergeCells count="3">
    <mergeCell ref="A1:G1"/>
    <mergeCell ref="A2:A3"/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243"/>
  <sheetViews>
    <sheetView rightToLeft="1" topLeftCell="B1" workbookViewId="0">
      <selection activeCell="F143" sqref="F143:F146"/>
    </sheetView>
  </sheetViews>
  <sheetFormatPr defaultRowHeight="15" x14ac:dyDescent="0.25"/>
  <cols>
    <col min="1" max="2" width="30.7109375" bestFit="1" customWidth="1"/>
    <col min="3" max="3" width="29.85546875" bestFit="1" customWidth="1"/>
    <col min="4" max="4" width="51.28515625" bestFit="1" customWidth="1"/>
    <col min="5" max="5" width="17.42578125" bestFit="1" customWidth="1"/>
    <col min="6" max="6" width="17.5703125" bestFit="1" customWidth="1"/>
    <col min="7" max="8" width="17.42578125" bestFit="1" customWidth="1"/>
    <col min="18" max="18" width="9.140625" customWidth="1"/>
  </cols>
  <sheetData>
    <row r="1" spans="1:7" x14ac:dyDescent="0.25">
      <c r="A1" t="s">
        <v>0</v>
      </c>
    </row>
    <row r="2" spans="1:7" x14ac:dyDescent="0.25">
      <c r="B2" s="1" t="s">
        <v>11</v>
      </c>
    </row>
    <row r="3" spans="1:7" x14ac:dyDescent="0.25">
      <c r="C3" s="2" t="s">
        <v>1</v>
      </c>
      <c r="D3" s="2" t="s">
        <v>2</v>
      </c>
      <c r="E3" s="2" t="s">
        <v>3</v>
      </c>
    </row>
    <row r="4" spans="1:7" x14ac:dyDescent="0.25">
      <c r="C4" s="25"/>
      <c r="D4" s="25"/>
      <c r="E4" s="2">
        <f>(C4*D4)/1000</f>
        <v>0</v>
      </c>
    </row>
    <row r="5" spans="1:7" x14ac:dyDescent="0.25">
      <c r="B5" t="s">
        <v>12</v>
      </c>
    </row>
    <row r="6" spans="1:7" x14ac:dyDescent="0.25">
      <c r="C6" s="10" t="s">
        <v>4</v>
      </c>
      <c r="D6" s="10" t="s">
        <v>5</v>
      </c>
      <c r="E6" s="10" t="s">
        <v>6</v>
      </c>
      <c r="F6" s="10" t="s">
        <v>2</v>
      </c>
      <c r="G6" s="10" t="s">
        <v>3</v>
      </c>
    </row>
    <row r="7" spans="1:7" x14ac:dyDescent="0.25">
      <c r="C7" s="10">
        <v>1</v>
      </c>
      <c r="D7" s="28"/>
      <c r="E7" s="28"/>
      <c r="F7" s="28"/>
      <c r="G7" s="10">
        <f>(E7*F7)/1000</f>
        <v>0</v>
      </c>
    </row>
    <row r="8" spans="1:7" x14ac:dyDescent="0.25">
      <c r="C8" s="12">
        <v>2</v>
      </c>
      <c r="D8" s="29"/>
      <c r="E8" s="29"/>
      <c r="F8" s="29"/>
      <c r="G8" s="12">
        <f t="shared" ref="G8:G16" si="0">(E8*F8)/1000</f>
        <v>0</v>
      </c>
    </row>
    <row r="9" spans="1:7" x14ac:dyDescent="0.25">
      <c r="C9" s="12">
        <v>3</v>
      </c>
      <c r="D9" s="29"/>
      <c r="E9" s="29"/>
      <c r="F9" s="29"/>
      <c r="G9" s="12">
        <f t="shared" si="0"/>
        <v>0</v>
      </c>
    </row>
    <row r="10" spans="1:7" x14ac:dyDescent="0.25">
      <c r="C10" s="12">
        <v>4</v>
      </c>
      <c r="D10" s="29"/>
      <c r="E10" s="29"/>
      <c r="F10" s="29"/>
      <c r="G10" s="12">
        <f t="shared" si="0"/>
        <v>0</v>
      </c>
    </row>
    <row r="11" spans="1:7" x14ac:dyDescent="0.25">
      <c r="C11" s="12">
        <v>5</v>
      </c>
      <c r="D11" s="29"/>
      <c r="E11" s="29"/>
      <c r="F11" s="29"/>
      <c r="G11" s="12">
        <f t="shared" si="0"/>
        <v>0</v>
      </c>
    </row>
    <row r="12" spans="1:7" x14ac:dyDescent="0.25">
      <c r="C12" s="12">
        <v>6</v>
      </c>
      <c r="D12" s="29"/>
      <c r="E12" s="29"/>
      <c r="F12" s="29"/>
      <c r="G12" s="12">
        <f t="shared" si="0"/>
        <v>0</v>
      </c>
    </row>
    <row r="13" spans="1:7" x14ac:dyDescent="0.25">
      <c r="C13" s="12">
        <v>7</v>
      </c>
      <c r="D13" s="29"/>
      <c r="E13" s="29"/>
      <c r="F13" s="29"/>
      <c r="G13" s="12">
        <f t="shared" si="0"/>
        <v>0</v>
      </c>
    </row>
    <row r="14" spans="1:7" x14ac:dyDescent="0.25">
      <c r="C14" s="12">
        <v>8</v>
      </c>
      <c r="D14" s="29"/>
      <c r="E14" s="29"/>
      <c r="F14" s="29"/>
      <c r="G14" s="12">
        <f t="shared" si="0"/>
        <v>0</v>
      </c>
    </row>
    <row r="15" spans="1:7" x14ac:dyDescent="0.25">
      <c r="C15" s="12">
        <v>9</v>
      </c>
      <c r="D15" s="29"/>
      <c r="E15" s="29"/>
      <c r="F15" s="29"/>
      <c r="G15" s="12">
        <f t="shared" si="0"/>
        <v>0</v>
      </c>
    </row>
    <row r="16" spans="1:7" x14ac:dyDescent="0.25">
      <c r="C16" s="11">
        <v>10</v>
      </c>
      <c r="D16" s="30"/>
      <c r="E16" s="30"/>
      <c r="F16" s="30"/>
      <c r="G16" s="11">
        <f t="shared" si="0"/>
        <v>0</v>
      </c>
    </row>
    <row r="17" spans="2:7" x14ac:dyDescent="0.25">
      <c r="C17" s="127" t="s">
        <v>7</v>
      </c>
      <c r="D17" s="127"/>
      <c r="E17" s="127"/>
      <c r="F17" s="127"/>
      <c r="G17" s="11">
        <f>SUM(G7:G16)</f>
        <v>0</v>
      </c>
    </row>
    <row r="18" spans="2:7" x14ac:dyDescent="0.25">
      <c r="B18" t="s">
        <v>13</v>
      </c>
    </row>
    <row r="19" spans="2:7" x14ac:dyDescent="0.25">
      <c r="C19" s="10" t="s">
        <v>4</v>
      </c>
      <c r="D19" s="10" t="s">
        <v>5</v>
      </c>
      <c r="E19" s="10" t="s">
        <v>8</v>
      </c>
      <c r="F19" s="10" t="s">
        <v>9</v>
      </c>
      <c r="G19" s="10" t="s">
        <v>3</v>
      </c>
    </row>
    <row r="20" spans="2:7" x14ac:dyDescent="0.25">
      <c r="C20" s="10">
        <v>1</v>
      </c>
      <c r="D20" s="28"/>
      <c r="E20" s="28"/>
      <c r="F20" s="28"/>
      <c r="G20" s="10">
        <f>(E20*F20)</f>
        <v>0</v>
      </c>
    </row>
    <row r="21" spans="2:7" x14ac:dyDescent="0.25">
      <c r="C21" s="12">
        <v>2</v>
      </c>
      <c r="D21" s="29"/>
      <c r="E21" s="29"/>
      <c r="F21" s="29"/>
      <c r="G21" s="12">
        <f t="shared" ref="G21:G29" si="1">(E21*F21)</f>
        <v>0</v>
      </c>
    </row>
    <row r="22" spans="2:7" x14ac:dyDescent="0.25">
      <c r="C22" s="12">
        <v>3</v>
      </c>
      <c r="D22" s="29"/>
      <c r="E22" s="29"/>
      <c r="F22" s="29"/>
      <c r="G22" s="12">
        <f t="shared" si="1"/>
        <v>0</v>
      </c>
    </row>
    <row r="23" spans="2:7" x14ac:dyDescent="0.25">
      <c r="C23" s="12">
        <v>4</v>
      </c>
      <c r="D23" s="29"/>
      <c r="E23" s="29"/>
      <c r="F23" s="29"/>
      <c r="G23" s="12">
        <f t="shared" si="1"/>
        <v>0</v>
      </c>
    </row>
    <row r="24" spans="2:7" x14ac:dyDescent="0.25">
      <c r="C24" s="12">
        <v>5</v>
      </c>
      <c r="D24" s="29"/>
      <c r="E24" s="29"/>
      <c r="F24" s="29"/>
      <c r="G24" s="12">
        <f t="shared" si="1"/>
        <v>0</v>
      </c>
    </row>
    <row r="25" spans="2:7" x14ac:dyDescent="0.25">
      <c r="C25" s="12">
        <v>6</v>
      </c>
      <c r="D25" s="29"/>
      <c r="E25" s="29"/>
      <c r="F25" s="29"/>
      <c r="G25" s="12">
        <f t="shared" si="1"/>
        <v>0</v>
      </c>
    </row>
    <row r="26" spans="2:7" x14ac:dyDescent="0.25">
      <c r="C26" s="12">
        <v>7</v>
      </c>
      <c r="D26" s="31"/>
      <c r="E26" s="29"/>
      <c r="F26" s="29"/>
      <c r="G26" s="12">
        <f t="shared" si="1"/>
        <v>0</v>
      </c>
    </row>
    <row r="27" spans="2:7" x14ac:dyDescent="0.25">
      <c r="C27" s="12">
        <v>8</v>
      </c>
      <c r="D27" s="29"/>
      <c r="E27" s="29"/>
      <c r="F27" s="29"/>
      <c r="G27" s="12">
        <f t="shared" si="1"/>
        <v>0</v>
      </c>
    </row>
    <row r="28" spans="2:7" x14ac:dyDescent="0.25">
      <c r="C28" s="12">
        <v>9</v>
      </c>
      <c r="D28" s="29"/>
      <c r="E28" s="29"/>
      <c r="F28" s="29"/>
      <c r="G28" s="12">
        <f t="shared" si="1"/>
        <v>0</v>
      </c>
    </row>
    <row r="29" spans="2:7" x14ac:dyDescent="0.25">
      <c r="C29" s="11">
        <v>10</v>
      </c>
      <c r="D29" s="30"/>
      <c r="E29" s="30"/>
      <c r="F29" s="30"/>
      <c r="G29" s="11">
        <f t="shared" si="1"/>
        <v>0</v>
      </c>
    </row>
    <row r="30" spans="2:7" x14ac:dyDescent="0.25">
      <c r="C30" s="127" t="s">
        <v>7</v>
      </c>
      <c r="D30" s="127"/>
      <c r="E30" s="127"/>
      <c r="F30" s="127"/>
      <c r="G30" s="11">
        <f>SUM(G20:G29)</f>
        <v>0</v>
      </c>
    </row>
    <row r="31" spans="2:7" x14ac:dyDescent="0.25">
      <c r="B31" t="s">
        <v>14</v>
      </c>
    </row>
    <row r="32" spans="2:7" x14ac:dyDescent="0.25">
      <c r="C32" s="10" t="s">
        <v>4</v>
      </c>
      <c r="D32" s="10" t="s">
        <v>5</v>
      </c>
      <c r="E32" s="10" t="s">
        <v>8</v>
      </c>
      <c r="F32" s="10" t="s">
        <v>2</v>
      </c>
      <c r="G32" s="10" t="s">
        <v>3</v>
      </c>
    </row>
    <row r="33" spans="2:7" x14ac:dyDescent="0.25">
      <c r="C33" s="10">
        <v>1</v>
      </c>
      <c r="D33" s="28"/>
      <c r="E33" s="28"/>
      <c r="F33" s="28"/>
      <c r="G33" s="10">
        <f t="shared" ref="G33:G42" si="2">F33/1000</f>
        <v>0</v>
      </c>
    </row>
    <row r="34" spans="2:7" x14ac:dyDescent="0.25">
      <c r="C34" s="12">
        <v>2</v>
      </c>
      <c r="D34" s="29"/>
      <c r="E34" s="29"/>
      <c r="F34" s="29"/>
      <c r="G34" s="12">
        <f t="shared" si="2"/>
        <v>0</v>
      </c>
    </row>
    <row r="35" spans="2:7" x14ac:dyDescent="0.25">
      <c r="C35" s="12">
        <v>3</v>
      </c>
      <c r="D35" s="29"/>
      <c r="E35" s="29"/>
      <c r="F35" s="29"/>
      <c r="G35" s="12">
        <f t="shared" si="2"/>
        <v>0</v>
      </c>
    </row>
    <row r="36" spans="2:7" x14ac:dyDescent="0.25">
      <c r="C36" s="12">
        <v>4</v>
      </c>
      <c r="D36" s="29"/>
      <c r="E36" s="29"/>
      <c r="F36" s="29"/>
      <c r="G36" s="12">
        <f t="shared" si="2"/>
        <v>0</v>
      </c>
    </row>
    <row r="37" spans="2:7" x14ac:dyDescent="0.25">
      <c r="C37" s="12">
        <v>5</v>
      </c>
      <c r="D37" s="29"/>
      <c r="E37" s="29"/>
      <c r="F37" s="29"/>
      <c r="G37" s="12">
        <f t="shared" si="2"/>
        <v>0</v>
      </c>
    </row>
    <row r="38" spans="2:7" x14ac:dyDescent="0.25">
      <c r="C38" s="12">
        <v>6</v>
      </c>
      <c r="D38" s="29"/>
      <c r="E38" s="29"/>
      <c r="F38" s="29"/>
      <c r="G38" s="12">
        <f t="shared" si="2"/>
        <v>0</v>
      </c>
    </row>
    <row r="39" spans="2:7" x14ac:dyDescent="0.25">
      <c r="C39" s="12">
        <v>7</v>
      </c>
      <c r="D39" s="29"/>
      <c r="E39" s="29"/>
      <c r="F39" s="29"/>
      <c r="G39" s="12">
        <f t="shared" si="2"/>
        <v>0</v>
      </c>
    </row>
    <row r="40" spans="2:7" x14ac:dyDescent="0.25">
      <c r="C40" s="12">
        <v>8</v>
      </c>
      <c r="D40" s="29"/>
      <c r="E40" s="29"/>
      <c r="F40" s="29"/>
      <c r="G40" s="12">
        <f t="shared" si="2"/>
        <v>0</v>
      </c>
    </row>
    <row r="41" spans="2:7" x14ac:dyDescent="0.25">
      <c r="C41" s="12">
        <v>9</v>
      </c>
      <c r="D41" s="29"/>
      <c r="E41" s="29"/>
      <c r="F41" s="29"/>
      <c r="G41" s="12">
        <f t="shared" si="2"/>
        <v>0</v>
      </c>
    </row>
    <row r="42" spans="2:7" x14ac:dyDescent="0.25">
      <c r="C42" s="11">
        <v>10</v>
      </c>
      <c r="D42" s="30"/>
      <c r="E42" s="30"/>
      <c r="F42" s="30"/>
      <c r="G42" s="11">
        <f t="shared" si="2"/>
        <v>0</v>
      </c>
    </row>
    <row r="43" spans="2:7" x14ac:dyDescent="0.25">
      <c r="C43" s="127" t="s">
        <v>7</v>
      </c>
      <c r="D43" s="127"/>
      <c r="E43" s="127"/>
      <c r="F43" s="127"/>
      <c r="G43" s="11">
        <f>SUM(G33:G42)</f>
        <v>0</v>
      </c>
    </row>
    <row r="44" spans="2:7" x14ac:dyDescent="0.25">
      <c r="B44" t="s">
        <v>15</v>
      </c>
    </row>
    <row r="45" spans="2:7" x14ac:dyDescent="0.25">
      <c r="C45" s="10" t="s">
        <v>4</v>
      </c>
      <c r="D45" s="10" t="s">
        <v>5</v>
      </c>
      <c r="E45" s="10" t="s">
        <v>6</v>
      </c>
      <c r="F45" s="10" t="s">
        <v>9</v>
      </c>
      <c r="G45" s="10" t="s">
        <v>3</v>
      </c>
    </row>
    <row r="46" spans="2:7" x14ac:dyDescent="0.25">
      <c r="C46" s="10">
        <v>1</v>
      </c>
      <c r="D46" s="28"/>
      <c r="E46" s="28"/>
      <c r="F46" s="28"/>
      <c r="G46" s="10">
        <f>(E46*F46)</f>
        <v>0</v>
      </c>
    </row>
    <row r="47" spans="2:7" x14ac:dyDescent="0.25">
      <c r="C47" s="12">
        <v>2</v>
      </c>
      <c r="D47" s="29"/>
      <c r="E47" s="29"/>
      <c r="F47" s="29"/>
      <c r="G47" s="12">
        <f t="shared" ref="G47:G55" si="3">(E47*F47)</f>
        <v>0</v>
      </c>
    </row>
    <row r="48" spans="2:7" x14ac:dyDescent="0.25">
      <c r="C48" s="12">
        <v>3</v>
      </c>
      <c r="D48" s="29"/>
      <c r="E48" s="29"/>
      <c r="F48" s="29"/>
      <c r="G48" s="12">
        <f t="shared" si="3"/>
        <v>0</v>
      </c>
    </row>
    <row r="49" spans="2:7" x14ac:dyDescent="0.25">
      <c r="C49" s="12">
        <v>4</v>
      </c>
      <c r="D49" s="29"/>
      <c r="E49" s="29"/>
      <c r="F49" s="29"/>
      <c r="G49" s="12">
        <f t="shared" si="3"/>
        <v>0</v>
      </c>
    </row>
    <row r="50" spans="2:7" x14ac:dyDescent="0.25">
      <c r="C50" s="12">
        <v>5</v>
      </c>
      <c r="D50" s="29"/>
      <c r="E50" s="29"/>
      <c r="F50" s="29"/>
      <c r="G50" s="12">
        <f t="shared" si="3"/>
        <v>0</v>
      </c>
    </row>
    <row r="51" spans="2:7" x14ac:dyDescent="0.25">
      <c r="C51" s="12">
        <v>6</v>
      </c>
      <c r="D51" s="29"/>
      <c r="E51" s="29"/>
      <c r="F51" s="29"/>
      <c r="G51" s="12">
        <f t="shared" si="3"/>
        <v>0</v>
      </c>
    </row>
    <row r="52" spans="2:7" x14ac:dyDescent="0.25">
      <c r="C52" s="12">
        <v>7</v>
      </c>
      <c r="D52" s="29"/>
      <c r="E52" s="29"/>
      <c r="F52" s="29"/>
      <c r="G52" s="12">
        <f t="shared" si="3"/>
        <v>0</v>
      </c>
    </row>
    <row r="53" spans="2:7" x14ac:dyDescent="0.25">
      <c r="C53" s="12">
        <v>8</v>
      </c>
      <c r="D53" s="29"/>
      <c r="E53" s="29"/>
      <c r="F53" s="29"/>
      <c r="G53" s="12">
        <f t="shared" si="3"/>
        <v>0</v>
      </c>
    </row>
    <row r="54" spans="2:7" x14ac:dyDescent="0.25">
      <c r="C54" s="12">
        <v>9</v>
      </c>
      <c r="D54" s="29"/>
      <c r="E54" s="29"/>
      <c r="F54" s="29"/>
      <c r="G54" s="12">
        <f t="shared" si="3"/>
        <v>0</v>
      </c>
    </row>
    <row r="55" spans="2:7" x14ac:dyDescent="0.25">
      <c r="C55" s="11">
        <v>10</v>
      </c>
      <c r="D55" s="30"/>
      <c r="E55" s="30"/>
      <c r="F55" s="30"/>
      <c r="G55" s="11">
        <f t="shared" si="3"/>
        <v>0</v>
      </c>
    </row>
    <row r="56" spans="2:7" x14ac:dyDescent="0.25">
      <c r="C56" s="127" t="s">
        <v>7</v>
      </c>
      <c r="D56" s="127"/>
      <c r="E56" s="127"/>
      <c r="F56" s="127"/>
      <c r="G56" s="11">
        <f>SUM(G46:G55)</f>
        <v>0</v>
      </c>
    </row>
    <row r="57" spans="2:7" x14ac:dyDescent="0.25">
      <c r="B57" t="s">
        <v>16</v>
      </c>
    </row>
    <row r="58" spans="2:7" x14ac:dyDescent="0.25">
      <c r="C58" s="10" t="s">
        <v>4</v>
      </c>
      <c r="D58" s="10" t="s">
        <v>5</v>
      </c>
      <c r="E58" s="10" t="s">
        <v>3</v>
      </c>
    </row>
    <row r="59" spans="2:7" x14ac:dyDescent="0.25">
      <c r="C59" s="10">
        <v>1</v>
      </c>
      <c r="D59" s="28"/>
      <c r="E59" s="28"/>
    </row>
    <row r="60" spans="2:7" x14ac:dyDescent="0.25">
      <c r="C60" s="12">
        <v>2</v>
      </c>
      <c r="D60" s="29"/>
      <c r="E60" s="29"/>
    </row>
    <row r="61" spans="2:7" x14ac:dyDescent="0.25">
      <c r="C61" s="12">
        <v>3</v>
      </c>
      <c r="D61" s="29"/>
      <c r="E61" s="29"/>
    </row>
    <row r="62" spans="2:7" x14ac:dyDescent="0.25">
      <c r="C62" s="12">
        <v>4</v>
      </c>
      <c r="D62" s="29"/>
      <c r="E62" s="29"/>
    </row>
    <row r="63" spans="2:7" x14ac:dyDescent="0.25">
      <c r="C63" s="12">
        <v>5</v>
      </c>
      <c r="D63" s="29"/>
      <c r="E63" s="29"/>
    </row>
    <row r="64" spans="2:7" x14ac:dyDescent="0.25">
      <c r="C64" s="12">
        <v>6</v>
      </c>
      <c r="D64" s="29"/>
      <c r="E64" s="29"/>
    </row>
    <row r="65" spans="2:5" x14ac:dyDescent="0.25">
      <c r="C65" s="12">
        <v>7</v>
      </c>
      <c r="D65" s="29"/>
      <c r="E65" s="29"/>
    </row>
    <row r="66" spans="2:5" x14ac:dyDescent="0.25">
      <c r="C66" s="12">
        <v>8</v>
      </c>
      <c r="D66" s="29"/>
      <c r="E66" s="29"/>
    </row>
    <row r="67" spans="2:5" x14ac:dyDescent="0.25">
      <c r="C67" s="12">
        <v>9</v>
      </c>
      <c r="D67" s="29"/>
      <c r="E67" s="29"/>
    </row>
    <row r="68" spans="2:5" x14ac:dyDescent="0.25">
      <c r="C68" s="11">
        <v>10</v>
      </c>
      <c r="D68" s="30"/>
      <c r="E68" s="30"/>
    </row>
    <row r="69" spans="2:5" x14ac:dyDescent="0.25">
      <c r="C69" s="127" t="s">
        <v>7</v>
      </c>
      <c r="D69" s="127"/>
      <c r="E69" s="11">
        <f>SUM(E59:E68)</f>
        <v>0</v>
      </c>
    </row>
    <row r="70" spans="2:5" x14ac:dyDescent="0.25">
      <c r="B70" t="s">
        <v>17</v>
      </c>
    </row>
    <row r="71" spans="2:5" x14ac:dyDescent="0.25">
      <c r="C71" s="10" t="s">
        <v>4</v>
      </c>
      <c r="D71" s="10" t="s">
        <v>5</v>
      </c>
      <c r="E71" s="10" t="s">
        <v>3</v>
      </c>
    </row>
    <row r="72" spans="2:5" x14ac:dyDescent="0.25">
      <c r="C72" s="10">
        <v>1</v>
      </c>
      <c r="D72" s="28"/>
      <c r="E72" s="28"/>
    </row>
    <row r="73" spans="2:5" x14ac:dyDescent="0.25">
      <c r="C73" s="12">
        <v>2</v>
      </c>
      <c r="D73" s="29"/>
      <c r="E73" s="29"/>
    </row>
    <row r="74" spans="2:5" x14ac:dyDescent="0.25">
      <c r="C74" s="12">
        <v>3</v>
      </c>
      <c r="D74" s="29"/>
      <c r="E74" s="29"/>
    </row>
    <row r="75" spans="2:5" x14ac:dyDescent="0.25">
      <c r="C75" s="12">
        <v>4</v>
      </c>
      <c r="D75" s="29"/>
      <c r="E75" s="29"/>
    </row>
    <row r="76" spans="2:5" x14ac:dyDescent="0.25">
      <c r="C76" s="12">
        <v>5</v>
      </c>
      <c r="D76" s="29"/>
      <c r="E76" s="29"/>
    </row>
    <row r="77" spans="2:5" x14ac:dyDescent="0.25">
      <c r="C77" s="12">
        <v>6</v>
      </c>
      <c r="D77" s="29"/>
      <c r="E77" s="29"/>
    </row>
    <row r="78" spans="2:5" x14ac:dyDescent="0.25">
      <c r="C78" s="12">
        <v>7</v>
      </c>
      <c r="D78" s="29"/>
      <c r="E78" s="29"/>
    </row>
    <row r="79" spans="2:5" x14ac:dyDescent="0.25">
      <c r="C79" s="12">
        <v>8</v>
      </c>
      <c r="D79" s="29"/>
      <c r="E79" s="29"/>
    </row>
    <row r="80" spans="2:5" x14ac:dyDescent="0.25">
      <c r="C80" s="12">
        <v>9</v>
      </c>
      <c r="D80" s="29"/>
      <c r="E80" s="29"/>
    </row>
    <row r="81" spans="2:5" x14ac:dyDescent="0.25">
      <c r="C81" s="11">
        <v>10</v>
      </c>
      <c r="D81" s="30"/>
      <c r="E81" s="30"/>
    </row>
    <row r="82" spans="2:5" x14ac:dyDescent="0.25">
      <c r="C82" s="127" t="s">
        <v>7</v>
      </c>
      <c r="D82" s="127"/>
      <c r="E82" s="11">
        <f>SUM(E72:E81)</f>
        <v>0</v>
      </c>
    </row>
    <row r="83" spans="2:5" x14ac:dyDescent="0.25">
      <c r="B83" t="s">
        <v>10</v>
      </c>
    </row>
    <row r="84" spans="2:5" x14ac:dyDescent="0.25">
      <c r="C84" s="10" t="s">
        <v>4</v>
      </c>
      <c r="D84" s="10" t="s">
        <v>5</v>
      </c>
      <c r="E84" s="10" t="s">
        <v>3</v>
      </c>
    </row>
    <row r="85" spans="2:5" x14ac:dyDescent="0.25">
      <c r="C85" s="10">
        <v>1</v>
      </c>
      <c r="D85" s="10" t="str">
        <f>B2</f>
        <v xml:space="preserve"> زمین</v>
      </c>
      <c r="E85" s="10">
        <f>E4</f>
        <v>0</v>
      </c>
    </row>
    <row r="86" spans="2:5" x14ac:dyDescent="0.25">
      <c r="C86" s="12">
        <v>2</v>
      </c>
      <c r="D86" s="12" t="str">
        <f>B5</f>
        <v>ساختمان</v>
      </c>
      <c r="E86" s="12">
        <f>G17</f>
        <v>0</v>
      </c>
    </row>
    <row r="87" spans="2:5" x14ac:dyDescent="0.25">
      <c r="C87" s="12">
        <v>3</v>
      </c>
      <c r="D87" s="12" t="str">
        <f>B18</f>
        <v>ماشین آلات</v>
      </c>
      <c r="E87" s="12">
        <f>G30</f>
        <v>0</v>
      </c>
    </row>
    <row r="88" spans="2:5" x14ac:dyDescent="0.25">
      <c r="C88" s="12">
        <v>4</v>
      </c>
      <c r="D88" s="12" t="str">
        <f>B31</f>
        <v>تاسیسات</v>
      </c>
      <c r="E88" s="12">
        <f>G43</f>
        <v>0</v>
      </c>
    </row>
    <row r="89" spans="2:5" x14ac:dyDescent="0.25">
      <c r="C89" s="12">
        <v>5</v>
      </c>
      <c r="D89" s="12" t="str">
        <f>B44</f>
        <v>وسایل نقلیه</v>
      </c>
      <c r="E89" s="12">
        <f>G56</f>
        <v>0</v>
      </c>
    </row>
    <row r="90" spans="2:5" x14ac:dyDescent="0.25">
      <c r="C90" s="12">
        <v>6</v>
      </c>
      <c r="D90" s="12" t="str">
        <f>B57</f>
        <v>تاسیسات اداری</v>
      </c>
      <c r="E90" s="12">
        <f>E69</f>
        <v>0</v>
      </c>
    </row>
    <row r="91" spans="2:5" x14ac:dyDescent="0.25">
      <c r="C91" s="12">
        <v>7</v>
      </c>
      <c r="D91" s="12" t="str">
        <f>B70</f>
        <v>هزینه های قبل از بهره برداری</v>
      </c>
      <c r="E91" s="12">
        <f>E82</f>
        <v>0</v>
      </c>
    </row>
    <row r="92" spans="2:5" x14ac:dyDescent="0.25">
      <c r="C92" s="12">
        <v>8</v>
      </c>
      <c r="D92" s="12"/>
      <c r="E92" s="12"/>
    </row>
    <row r="93" spans="2:5" x14ac:dyDescent="0.25">
      <c r="C93" s="12">
        <v>9</v>
      </c>
      <c r="D93" s="12"/>
      <c r="E93" s="12"/>
    </row>
    <row r="94" spans="2:5" x14ac:dyDescent="0.25">
      <c r="C94" s="11">
        <v>10</v>
      </c>
      <c r="D94" s="11"/>
      <c r="E94" s="11"/>
    </row>
    <row r="95" spans="2:5" x14ac:dyDescent="0.25">
      <c r="C95" s="127" t="s">
        <v>7</v>
      </c>
      <c r="D95" s="127"/>
      <c r="E95" s="11">
        <f>SUM(E85:E94)</f>
        <v>0</v>
      </c>
    </row>
    <row r="96" spans="2:5" x14ac:dyDescent="0.25">
      <c r="C96" s="21" t="s">
        <v>67</v>
      </c>
      <c r="D96" s="23">
        <v>0.05</v>
      </c>
      <c r="E96" s="3">
        <f>E95*D96</f>
        <v>0</v>
      </c>
    </row>
    <row r="97" spans="1:7" x14ac:dyDescent="0.25">
      <c r="C97" s="128" t="s">
        <v>18</v>
      </c>
      <c r="D97" s="129"/>
      <c r="E97" s="3">
        <f>SUM(E95:E96)</f>
        <v>0</v>
      </c>
    </row>
    <row r="98" spans="1:7" x14ac:dyDescent="0.25">
      <c r="A98" t="s">
        <v>19</v>
      </c>
    </row>
    <row r="99" spans="1:7" x14ac:dyDescent="0.25">
      <c r="B99" t="s">
        <v>20</v>
      </c>
    </row>
    <row r="100" spans="1:7" x14ac:dyDescent="0.25">
      <c r="C100" s="10" t="s">
        <v>4</v>
      </c>
      <c r="D100" s="10" t="s">
        <v>5</v>
      </c>
      <c r="E100" s="10" t="s">
        <v>21</v>
      </c>
      <c r="F100" s="10" t="s">
        <v>2</v>
      </c>
      <c r="G100" s="10" t="s">
        <v>3</v>
      </c>
    </row>
    <row r="101" spans="1:7" x14ac:dyDescent="0.25">
      <c r="C101" s="10">
        <v>1</v>
      </c>
      <c r="D101" s="28"/>
      <c r="E101" s="28"/>
      <c r="F101" s="28"/>
      <c r="G101" s="10">
        <f>(E101*F101)/1000</f>
        <v>0</v>
      </c>
    </row>
    <row r="102" spans="1:7" x14ac:dyDescent="0.25">
      <c r="C102" s="12">
        <v>2</v>
      </c>
      <c r="D102" s="29"/>
      <c r="E102" s="29"/>
      <c r="F102" s="29"/>
      <c r="G102" s="12">
        <f t="shared" ref="G102:G110" si="4">(E102*F102)/1000</f>
        <v>0</v>
      </c>
    </row>
    <row r="103" spans="1:7" x14ac:dyDescent="0.25">
      <c r="C103" s="12">
        <v>3</v>
      </c>
      <c r="D103" s="29"/>
      <c r="E103" s="29"/>
      <c r="F103" s="29"/>
      <c r="G103" s="12">
        <f t="shared" si="4"/>
        <v>0</v>
      </c>
    </row>
    <row r="104" spans="1:7" x14ac:dyDescent="0.25">
      <c r="C104" s="12">
        <v>4</v>
      </c>
      <c r="D104" s="29"/>
      <c r="E104" s="29"/>
      <c r="F104" s="29"/>
      <c r="G104" s="12">
        <f t="shared" si="4"/>
        <v>0</v>
      </c>
    </row>
    <row r="105" spans="1:7" x14ac:dyDescent="0.25">
      <c r="C105" s="12">
        <v>5</v>
      </c>
      <c r="D105" s="29"/>
      <c r="E105" s="29"/>
      <c r="F105" s="29"/>
      <c r="G105" s="12">
        <f t="shared" si="4"/>
        <v>0</v>
      </c>
    </row>
    <row r="106" spans="1:7" x14ac:dyDescent="0.25">
      <c r="C106" s="12">
        <v>6</v>
      </c>
      <c r="D106" s="29"/>
      <c r="E106" s="29"/>
      <c r="F106" s="29"/>
      <c r="G106" s="12">
        <f t="shared" si="4"/>
        <v>0</v>
      </c>
    </row>
    <row r="107" spans="1:7" x14ac:dyDescent="0.25">
      <c r="C107" s="12">
        <v>7</v>
      </c>
      <c r="D107" s="29"/>
      <c r="E107" s="29"/>
      <c r="F107" s="29"/>
      <c r="G107" s="12">
        <f t="shared" si="4"/>
        <v>0</v>
      </c>
    </row>
    <row r="108" spans="1:7" x14ac:dyDescent="0.25">
      <c r="C108" s="12">
        <v>8</v>
      </c>
      <c r="D108" s="29"/>
      <c r="E108" s="29"/>
      <c r="F108" s="29"/>
      <c r="G108" s="12">
        <f t="shared" si="4"/>
        <v>0</v>
      </c>
    </row>
    <row r="109" spans="1:7" x14ac:dyDescent="0.25">
      <c r="C109" s="12">
        <v>9</v>
      </c>
      <c r="D109" s="29"/>
      <c r="E109" s="29"/>
      <c r="F109" s="29"/>
      <c r="G109" s="12">
        <f t="shared" si="4"/>
        <v>0</v>
      </c>
    </row>
    <row r="110" spans="1:7" x14ac:dyDescent="0.25">
      <c r="C110" s="11">
        <v>10</v>
      </c>
      <c r="D110" s="30"/>
      <c r="E110" s="30"/>
      <c r="F110" s="30"/>
      <c r="G110" s="11">
        <f t="shared" si="4"/>
        <v>0</v>
      </c>
    </row>
    <row r="111" spans="1:7" x14ac:dyDescent="0.25">
      <c r="C111" s="127" t="s">
        <v>7</v>
      </c>
      <c r="D111" s="127"/>
      <c r="E111" s="127"/>
      <c r="F111" s="127"/>
      <c r="G111" s="16">
        <f>SUM(G101:G110)</f>
        <v>0</v>
      </c>
    </row>
    <row r="112" spans="1:7" x14ac:dyDescent="0.25">
      <c r="B112" t="s">
        <v>22</v>
      </c>
    </row>
    <row r="113" spans="2:7" x14ac:dyDescent="0.25">
      <c r="B113" t="s">
        <v>38</v>
      </c>
      <c r="C113" s="10" t="s">
        <v>4</v>
      </c>
      <c r="D113" s="10" t="s">
        <v>5</v>
      </c>
      <c r="E113" s="10" t="s">
        <v>23</v>
      </c>
      <c r="F113" s="10" t="s">
        <v>24</v>
      </c>
      <c r="G113" s="10" t="s">
        <v>3</v>
      </c>
    </row>
    <row r="114" spans="2:7" x14ac:dyDescent="0.25">
      <c r="C114" s="10">
        <v>1</v>
      </c>
      <c r="D114" s="28"/>
      <c r="E114" s="28"/>
      <c r="F114" s="28"/>
      <c r="G114" s="10">
        <f>E114*F114*14</f>
        <v>0</v>
      </c>
    </row>
    <row r="115" spans="2:7" x14ac:dyDescent="0.25">
      <c r="C115" s="12">
        <v>2</v>
      </c>
      <c r="D115" s="29"/>
      <c r="E115" s="29"/>
      <c r="F115" s="29"/>
      <c r="G115" s="12">
        <f t="shared" ref="G115:G123" si="5">E115*F115*14</f>
        <v>0</v>
      </c>
    </row>
    <row r="116" spans="2:7" x14ac:dyDescent="0.25">
      <c r="C116" s="12">
        <v>3</v>
      </c>
      <c r="D116" s="29"/>
      <c r="E116" s="29"/>
      <c r="F116" s="29"/>
      <c r="G116" s="12">
        <f t="shared" si="5"/>
        <v>0</v>
      </c>
    </row>
    <row r="117" spans="2:7" x14ac:dyDescent="0.25">
      <c r="C117" s="12">
        <v>4</v>
      </c>
      <c r="D117" s="29"/>
      <c r="E117" s="29"/>
      <c r="F117" s="29"/>
      <c r="G117" s="12">
        <f t="shared" si="5"/>
        <v>0</v>
      </c>
    </row>
    <row r="118" spans="2:7" x14ac:dyDescent="0.25">
      <c r="C118" s="12">
        <v>5</v>
      </c>
      <c r="D118" s="29"/>
      <c r="E118" s="29"/>
      <c r="F118" s="29"/>
      <c r="G118" s="12">
        <f t="shared" si="5"/>
        <v>0</v>
      </c>
    </row>
    <row r="119" spans="2:7" x14ac:dyDescent="0.25">
      <c r="C119" s="12">
        <v>6</v>
      </c>
      <c r="D119" s="29"/>
      <c r="E119" s="29"/>
      <c r="F119" s="29"/>
      <c r="G119" s="12">
        <f t="shared" si="5"/>
        <v>0</v>
      </c>
    </row>
    <row r="120" spans="2:7" x14ac:dyDescent="0.25">
      <c r="C120" s="12">
        <v>7</v>
      </c>
      <c r="D120" s="29"/>
      <c r="E120" s="29"/>
      <c r="F120" s="29"/>
      <c r="G120" s="12">
        <f t="shared" si="5"/>
        <v>0</v>
      </c>
    </row>
    <row r="121" spans="2:7" x14ac:dyDescent="0.25">
      <c r="C121" s="12">
        <v>8</v>
      </c>
      <c r="D121" s="29"/>
      <c r="E121" s="29"/>
      <c r="F121" s="29"/>
      <c r="G121" s="12">
        <f t="shared" si="5"/>
        <v>0</v>
      </c>
    </row>
    <row r="122" spans="2:7" x14ac:dyDescent="0.25">
      <c r="C122" s="12">
        <v>9</v>
      </c>
      <c r="D122" s="29"/>
      <c r="E122" s="29"/>
      <c r="F122" s="29"/>
      <c r="G122" s="12">
        <f t="shared" si="5"/>
        <v>0</v>
      </c>
    </row>
    <row r="123" spans="2:7" x14ac:dyDescent="0.25">
      <c r="C123" s="11">
        <v>10</v>
      </c>
      <c r="D123" s="30"/>
      <c r="E123" s="30"/>
      <c r="F123" s="30"/>
      <c r="G123" s="11">
        <f t="shared" si="5"/>
        <v>0</v>
      </c>
    </row>
    <row r="124" spans="2:7" x14ac:dyDescent="0.25">
      <c r="C124" s="140" t="s">
        <v>7</v>
      </c>
      <c r="D124" s="141"/>
      <c r="E124" s="141"/>
      <c r="F124" s="142"/>
      <c r="G124" s="11">
        <f>SUM(G114:G123)</f>
        <v>0</v>
      </c>
    </row>
    <row r="125" spans="2:7" x14ac:dyDescent="0.25">
      <c r="C125" s="128" t="s">
        <v>68</v>
      </c>
      <c r="D125" s="139"/>
      <c r="E125" s="139"/>
      <c r="F125" s="23">
        <v>0.23</v>
      </c>
      <c r="G125" s="3">
        <f>G124*F125</f>
        <v>0</v>
      </c>
    </row>
    <row r="126" spans="2:7" x14ac:dyDescent="0.25">
      <c r="C126" s="135" t="s">
        <v>18</v>
      </c>
      <c r="D126" s="136"/>
      <c r="E126" s="136"/>
      <c r="F126" s="137"/>
      <c r="G126" s="3">
        <f>SUM(G124:G125)</f>
        <v>0</v>
      </c>
    </row>
    <row r="127" spans="2:7" x14ac:dyDescent="0.25">
      <c r="B127" t="s">
        <v>25</v>
      </c>
    </row>
    <row r="128" spans="2:7" x14ac:dyDescent="0.25">
      <c r="C128" s="10" t="s">
        <v>4</v>
      </c>
      <c r="D128" s="10" t="s">
        <v>5</v>
      </c>
      <c r="E128" s="10" t="s">
        <v>26</v>
      </c>
      <c r="F128" s="10" t="s">
        <v>27</v>
      </c>
      <c r="G128" s="10" t="s">
        <v>3</v>
      </c>
    </row>
    <row r="129" spans="2:7" x14ac:dyDescent="0.25">
      <c r="C129" s="10">
        <v>1</v>
      </c>
      <c r="D129" s="10" t="s">
        <v>29</v>
      </c>
      <c r="E129" s="10">
        <f>G17</f>
        <v>0</v>
      </c>
      <c r="F129" s="34">
        <v>0.02</v>
      </c>
      <c r="G129" s="10">
        <f>(E129*F129)</f>
        <v>0</v>
      </c>
    </row>
    <row r="130" spans="2:7" x14ac:dyDescent="0.25">
      <c r="C130" s="12">
        <v>2</v>
      </c>
      <c r="D130" s="12" t="s">
        <v>14</v>
      </c>
      <c r="E130" s="12">
        <f>G43</f>
        <v>0</v>
      </c>
      <c r="F130" s="35">
        <v>0.04</v>
      </c>
      <c r="G130" s="12">
        <f t="shared" ref="G130:G138" si="6">(E130*F130)</f>
        <v>0</v>
      </c>
    </row>
    <row r="131" spans="2:7" x14ac:dyDescent="0.25">
      <c r="C131" s="12">
        <v>3</v>
      </c>
      <c r="D131" s="12" t="s">
        <v>76</v>
      </c>
      <c r="E131" s="12">
        <f>G30</f>
        <v>0</v>
      </c>
      <c r="F131" s="36">
        <v>0.04</v>
      </c>
      <c r="G131" s="12">
        <f t="shared" si="6"/>
        <v>0</v>
      </c>
    </row>
    <row r="132" spans="2:7" x14ac:dyDescent="0.25">
      <c r="C132" s="12">
        <v>4</v>
      </c>
      <c r="D132" s="12" t="s">
        <v>15</v>
      </c>
      <c r="E132" s="12">
        <f>G56</f>
        <v>0</v>
      </c>
      <c r="F132" s="36">
        <v>0.1</v>
      </c>
      <c r="G132" s="12">
        <f t="shared" si="6"/>
        <v>0</v>
      </c>
    </row>
    <row r="133" spans="2:7" x14ac:dyDescent="0.25">
      <c r="C133" s="12">
        <v>5</v>
      </c>
      <c r="D133" s="12" t="s">
        <v>16</v>
      </c>
      <c r="E133" s="12">
        <f>E69</f>
        <v>0</v>
      </c>
      <c r="F133" s="36">
        <v>0.03</v>
      </c>
      <c r="G133" s="12">
        <f t="shared" si="6"/>
        <v>0</v>
      </c>
    </row>
    <row r="134" spans="2:7" x14ac:dyDescent="0.25">
      <c r="C134" s="12">
        <v>6</v>
      </c>
      <c r="D134" s="12"/>
      <c r="E134" s="12"/>
      <c r="F134" s="12"/>
      <c r="G134" s="12">
        <f t="shared" si="6"/>
        <v>0</v>
      </c>
    </row>
    <row r="135" spans="2:7" x14ac:dyDescent="0.25">
      <c r="C135" s="12">
        <v>7</v>
      </c>
      <c r="D135" s="12"/>
      <c r="E135" s="12"/>
      <c r="F135" s="12"/>
      <c r="G135" s="12">
        <f t="shared" si="6"/>
        <v>0</v>
      </c>
    </row>
    <row r="136" spans="2:7" x14ac:dyDescent="0.25">
      <c r="C136" s="12">
        <v>8</v>
      </c>
      <c r="D136" s="12"/>
      <c r="E136" s="12"/>
      <c r="F136" s="12"/>
      <c r="G136" s="12">
        <f t="shared" si="6"/>
        <v>0</v>
      </c>
    </row>
    <row r="137" spans="2:7" x14ac:dyDescent="0.25">
      <c r="C137" s="12">
        <v>9</v>
      </c>
      <c r="D137" s="12"/>
      <c r="E137" s="12"/>
      <c r="F137" s="12"/>
      <c r="G137" s="12">
        <f t="shared" si="6"/>
        <v>0</v>
      </c>
    </row>
    <row r="138" spans="2:7" x14ac:dyDescent="0.25">
      <c r="C138" s="11">
        <v>10</v>
      </c>
      <c r="D138" s="11"/>
      <c r="E138" s="11"/>
      <c r="F138" s="11"/>
      <c r="G138" s="11">
        <f t="shared" si="6"/>
        <v>0</v>
      </c>
    </row>
    <row r="139" spans="2:7" x14ac:dyDescent="0.25">
      <c r="C139" s="127" t="s">
        <v>7</v>
      </c>
      <c r="D139" s="127"/>
      <c r="E139" s="127"/>
      <c r="F139" s="127"/>
      <c r="G139" s="16">
        <f>SUM(G129:G138)</f>
        <v>0</v>
      </c>
    </row>
    <row r="140" spans="2:7" x14ac:dyDescent="0.25">
      <c r="B140" t="s">
        <v>28</v>
      </c>
    </row>
    <row r="141" spans="2:7" x14ac:dyDescent="0.25">
      <c r="C141" s="10" t="s">
        <v>4</v>
      </c>
      <c r="D141" s="10" t="s">
        <v>5</v>
      </c>
      <c r="E141" s="10" t="s">
        <v>26</v>
      </c>
      <c r="F141" s="10" t="s">
        <v>27</v>
      </c>
      <c r="G141" s="10" t="s">
        <v>3</v>
      </c>
    </row>
    <row r="142" spans="2:7" x14ac:dyDescent="0.25">
      <c r="C142" s="10">
        <v>1</v>
      </c>
      <c r="D142" s="10" t="s">
        <v>29</v>
      </c>
      <c r="E142" s="10">
        <f>G17</f>
        <v>0</v>
      </c>
      <c r="F142" s="34">
        <v>0.05</v>
      </c>
      <c r="G142" s="10">
        <f>(E142*F142)</f>
        <v>0</v>
      </c>
    </row>
    <row r="143" spans="2:7" x14ac:dyDescent="0.25">
      <c r="C143" s="12">
        <v>2</v>
      </c>
      <c r="D143" s="12" t="s">
        <v>14</v>
      </c>
      <c r="E143" s="12">
        <f>G43</f>
        <v>0</v>
      </c>
      <c r="F143" s="35">
        <v>0.12</v>
      </c>
      <c r="G143" s="12">
        <f t="shared" ref="G143:G151" si="7">(E143*F143)</f>
        <v>0</v>
      </c>
    </row>
    <row r="144" spans="2:7" x14ac:dyDescent="0.25">
      <c r="C144" s="12">
        <v>3</v>
      </c>
      <c r="D144" s="12" t="s">
        <v>13</v>
      </c>
      <c r="E144" s="12">
        <f>G30</f>
        <v>0</v>
      </c>
      <c r="F144" s="36">
        <v>0.2</v>
      </c>
      <c r="G144" s="12">
        <f t="shared" si="7"/>
        <v>0</v>
      </c>
    </row>
    <row r="145" spans="2:8" x14ac:dyDescent="0.25">
      <c r="C145" s="12">
        <v>4</v>
      </c>
      <c r="D145" s="12" t="s">
        <v>15</v>
      </c>
      <c r="E145" s="12">
        <f>G56</f>
        <v>0</v>
      </c>
      <c r="F145" s="36">
        <v>0.1</v>
      </c>
      <c r="G145" s="12">
        <f t="shared" si="7"/>
        <v>0</v>
      </c>
    </row>
    <row r="146" spans="2:8" x14ac:dyDescent="0.25">
      <c r="C146" s="12">
        <v>5</v>
      </c>
      <c r="D146" s="12" t="s">
        <v>16</v>
      </c>
      <c r="E146" s="12">
        <f>E69</f>
        <v>0</v>
      </c>
      <c r="F146" s="36">
        <v>0.1</v>
      </c>
      <c r="G146" s="12">
        <f t="shared" si="7"/>
        <v>0</v>
      </c>
    </row>
    <row r="147" spans="2:8" x14ac:dyDescent="0.25">
      <c r="C147" s="12">
        <v>6</v>
      </c>
      <c r="D147" s="12"/>
      <c r="E147" s="12"/>
      <c r="F147" s="12"/>
      <c r="G147" s="12">
        <f t="shared" si="7"/>
        <v>0</v>
      </c>
    </row>
    <row r="148" spans="2:8" x14ac:dyDescent="0.25">
      <c r="C148" s="12">
        <v>7</v>
      </c>
      <c r="D148" s="12"/>
      <c r="E148" s="12"/>
      <c r="F148" s="12"/>
      <c r="G148" s="12">
        <f t="shared" si="7"/>
        <v>0</v>
      </c>
    </row>
    <row r="149" spans="2:8" x14ac:dyDescent="0.25">
      <c r="C149" s="12">
        <v>8</v>
      </c>
      <c r="D149" s="12"/>
      <c r="E149" s="12"/>
      <c r="F149" s="12"/>
      <c r="G149" s="12">
        <f t="shared" si="7"/>
        <v>0</v>
      </c>
    </row>
    <row r="150" spans="2:8" x14ac:dyDescent="0.25">
      <c r="C150" s="12">
        <v>9</v>
      </c>
      <c r="D150" s="12"/>
      <c r="E150" s="12"/>
      <c r="F150" s="12"/>
      <c r="G150" s="12">
        <f t="shared" si="7"/>
        <v>0</v>
      </c>
    </row>
    <row r="151" spans="2:8" x14ac:dyDescent="0.25">
      <c r="C151" s="11">
        <v>10</v>
      </c>
      <c r="D151" s="11"/>
      <c r="E151" s="11"/>
      <c r="F151" s="11"/>
      <c r="G151" s="11">
        <f t="shared" si="7"/>
        <v>0</v>
      </c>
    </row>
    <row r="152" spans="2:8" x14ac:dyDescent="0.25">
      <c r="C152" s="127" t="s">
        <v>7</v>
      </c>
      <c r="D152" s="127"/>
      <c r="E152" s="127"/>
      <c r="F152" s="127"/>
      <c r="G152" s="16">
        <f>SUM(G142:G151)</f>
        <v>0</v>
      </c>
    </row>
    <row r="153" spans="2:8" x14ac:dyDescent="0.25">
      <c r="B153" t="s">
        <v>30</v>
      </c>
    </row>
    <row r="154" spans="2:8" x14ac:dyDescent="0.25">
      <c r="C154" s="10" t="s">
        <v>4</v>
      </c>
      <c r="D154" s="10" t="s">
        <v>5</v>
      </c>
      <c r="E154" s="10" t="s">
        <v>31</v>
      </c>
      <c r="F154" s="10" t="s">
        <v>32</v>
      </c>
      <c r="G154" s="10" t="s">
        <v>2</v>
      </c>
      <c r="H154" s="10" t="s">
        <v>3</v>
      </c>
    </row>
    <row r="155" spans="2:8" x14ac:dyDescent="0.25">
      <c r="C155" s="10">
        <v>1</v>
      </c>
      <c r="D155" s="28"/>
      <c r="E155" s="28"/>
      <c r="F155" s="28"/>
      <c r="G155" s="28"/>
      <c r="H155" s="10">
        <f>(F155*G155)/1000000</f>
        <v>0</v>
      </c>
    </row>
    <row r="156" spans="2:8" x14ac:dyDescent="0.25">
      <c r="C156" s="12">
        <v>2</v>
      </c>
      <c r="D156" s="29"/>
      <c r="E156" s="29"/>
      <c r="F156" s="29"/>
      <c r="G156" s="29"/>
      <c r="H156" s="12">
        <f t="shared" ref="H156:H164" si="8">(F156*G156)/1000000</f>
        <v>0</v>
      </c>
    </row>
    <row r="157" spans="2:8" x14ac:dyDescent="0.25">
      <c r="C157" s="12">
        <v>3</v>
      </c>
      <c r="D157" s="29"/>
      <c r="E157" s="29"/>
      <c r="F157" s="29"/>
      <c r="G157" s="29"/>
      <c r="H157" s="12">
        <f t="shared" si="8"/>
        <v>0</v>
      </c>
    </row>
    <row r="158" spans="2:8" x14ac:dyDescent="0.25">
      <c r="C158" s="12">
        <v>4</v>
      </c>
      <c r="D158" s="29"/>
      <c r="E158" s="29"/>
      <c r="F158" s="29"/>
      <c r="G158" s="29"/>
      <c r="H158" s="12">
        <f t="shared" si="8"/>
        <v>0</v>
      </c>
    </row>
    <row r="159" spans="2:8" x14ac:dyDescent="0.25">
      <c r="C159" s="12">
        <v>5</v>
      </c>
      <c r="D159" s="29"/>
      <c r="E159" s="29"/>
      <c r="F159" s="29"/>
      <c r="G159" s="29"/>
      <c r="H159" s="12">
        <f t="shared" si="8"/>
        <v>0</v>
      </c>
    </row>
    <row r="160" spans="2:8" x14ac:dyDescent="0.25">
      <c r="C160" s="12">
        <v>6</v>
      </c>
      <c r="D160" s="29"/>
      <c r="E160" s="29"/>
      <c r="F160" s="29"/>
      <c r="G160" s="29"/>
      <c r="H160" s="12">
        <f t="shared" si="8"/>
        <v>0</v>
      </c>
    </row>
    <row r="161" spans="1:8" x14ac:dyDescent="0.25">
      <c r="C161" s="12">
        <v>7</v>
      </c>
      <c r="D161" s="29"/>
      <c r="E161" s="29"/>
      <c r="F161" s="29"/>
      <c r="G161" s="29"/>
      <c r="H161" s="12">
        <f t="shared" si="8"/>
        <v>0</v>
      </c>
    </row>
    <row r="162" spans="1:8" x14ac:dyDescent="0.25">
      <c r="C162" s="12">
        <v>8</v>
      </c>
      <c r="D162" s="29"/>
      <c r="E162" s="29"/>
      <c r="F162" s="29"/>
      <c r="G162" s="29"/>
      <c r="H162" s="12">
        <f t="shared" si="8"/>
        <v>0</v>
      </c>
    </row>
    <row r="163" spans="1:8" x14ac:dyDescent="0.25">
      <c r="C163" s="12">
        <v>9</v>
      </c>
      <c r="D163" s="29"/>
      <c r="E163" s="29"/>
      <c r="F163" s="29"/>
      <c r="G163" s="29"/>
      <c r="H163" s="12">
        <f t="shared" si="8"/>
        <v>0</v>
      </c>
    </row>
    <row r="164" spans="1:8" x14ac:dyDescent="0.25">
      <c r="C164" s="11">
        <v>10</v>
      </c>
      <c r="D164" s="30"/>
      <c r="E164" s="30"/>
      <c r="F164" s="30"/>
      <c r="G164" s="30"/>
      <c r="H164" s="11">
        <f t="shared" si="8"/>
        <v>0</v>
      </c>
    </row>
    <row r="165" spans="1:8" x14ac:dyDescent="0.25">
      <c r="C165" s="127" t="s">
        <v>7</v>
      </c>
      <c r="D165" s="127"/>
      <c r="E165" s="127"/>
      <c r="F165" s="127"/>
      <c r="G165" s="127"/>
      <c r="H165" s="16">
        <f>SUM(H155:H164)</f>
        <v>0</v>
      </c>
    </row>
    <row r="166" spans="1:8" x14ac:dyDescent="0.25">
      <c r="C166" s="138" t="s">
        <v>33</v>
      </c>
      <c r="D166" s="138"/>
      <c r="E166" s="138"/>
      <c r="F166" s="138"/>
      <c r="G166" s="138"/>
      <c r="H166" s="138"/>
    </row>
    <row r="167" spans="1:8" x14ac:dyDescent="0.25">
      <c r="A167" t="s">
        <v>34</v>
      </c>
    </row>
    <row r="168" spans="1:8" x14ac:dyDescent="0.25">
      <c r="C168" s="10" t="s">
        <v>4</v>
      </c>
      <c r="D168" s="10" t="s">
        <v>5</v>
      </c>
      <c r="E168" s="10" t="s">
        <v>3</v>
      </c>
    </row>
    <row r="169" spans="1:8" x14ac:dyDescent="0.25">
      <c r="C169" s="10">
        <v>1</v>
      </c>
      <c r="D169" s="10" t="str">
        <f>B99</f>
        <v>مواد اولیه و نهاده ای تولید</v>
      </c>
      <c r="E169" s="32">
        <f>G111</f>
        <v>0</v>
      </c>
    </row>
    <row r="170" spans="1:8" x14ac:dyDescent="0.25">
      <c r="C170" s="12">
        <v>2</v>
      </c>
      <c r="D170" s="12" t="str">
        <f>B112</f>
        <v>حقوق و دستمزد</v>
      </c>
      <c r="E170" s="33">
        <f>G126</f>
        <v>0</v>
      </c>
    </row>
    <row r="171" spans="1:8" x14ac:dyDescent="0.25">
      <c r="C171" s="12">
        <v>3</v>
      </c>
      <c r="D171" s="12" t="str">
        <f>B127</f>
        <v>هزینه نگهداری و تعمیرات</v>
      </c>
      <c r="E171" s="33">
        <f>G139</f>
        <v>0</v>
      </c>
    </row>
    <row r="172" spans="1:8" x14ac:dyDescent="0.25">
      <c r="C172" s="12">
        <v>4</v>
      </c>
      <c r="D172" s="12" t="str">
        <f>B140</f>
        <v>هزینه استهلاک</v>
      </c>
      <c r="E172" s="33">
        <f>G152</f>
        <v>0</v>
      </c>
    </row>
    <row r="173" spans="1:8" x14ac:dyDescent="0.25">
      <c r="C173" s="12">
        <v>5</v>
      </c>
      <c r="D173" s="12" t="str">
        <f>B153</f>
        <v>سوخت و انرژی</v>
      </c>
      <c r="E173" s="33">
        <f>H165</f>
        <v>0</v>
      </c>
    </row>
    <row r="174" spans="1:8" x14ac:dyDescent="0.25">
      <c r="C174" s="12">
        <v>6</v>
      </c>
      <c r="D174" s="12"/>
      <c r="E174" s="12"/>
    </row>
    <row r="175" spans="1:8" x14ac:dyDescent="0.25">
      <c r="C175" s="12">
        <v>7</v>
      </c>
      <c r="D175" s="12"/>
      <c r="E175" s="12"/>
    </row>
    <row r="176" spans="1:8" x14ac:dyDescent="0.25">
      <c r="C176" s="12">
        <v>8</v>
      </c>
      <c r="D176" s="12"/>
      <c r="E176" s="12"/>
    </row>
    <row r="177" spans="1:5" x14ac:dyDescent="0.25">
      <c r="C177" s="12">
        <v>9</v>
      </c>
      <c r="D177" s="12"/>
      <c r="E177" s="12"/>
    </row>
    <row r="178" spans="1:5" x14ac:dyDescent="0.25">
      <c r="C178" s="11">
        <v>10</v>
      </c>
      <c r="D178" s="11"/>
      <c r="E178" s="11"/>
    </row>
    <row r="179" spans="1:5" x14ac:dyDescent="0.25">
      <c r="C179" s="127" t="s">
        <v>7</v>
      </c>
      <c r="D179" s="127"/>
      <c r="E179" s="27">
        <f>SUM(E169:E178)</f>
        <v>0</v>
      </c>
    </row>
    <row r="180" spans="1:5" x14ac:dyDescent="0.25">
      <c r="C180" s="21" t="s">
        <v>64</v>
      </c>
      <c r="D180" s="22">
        <v>0.05</v>
      </c>
      <c r="E180" s="3">
        <f>E179*D180</f>
        <v>0</v>
      </c>
    </row>
    <row r="181" spans="1:5" x14ac:dyDescent="0.25">
      <c r="C181" s="128" t="s">
        <v>18</v>
      </c>
      <c r="D181" s="129"/>
      <c r="E181" s="5">
        <f>SUM(E179:E180)</f>
        <v>0</v>
      </c>
    </row>
    <row r="182" spans="1:5" x14ac:dyDescent="0.25">
      <c r="A182" t="s">
        <v>35</v>
      </c>
    </row>
    <row r="183" spans="1:5" x14ac:dyDescent="0.25">
      <c r="C183" s="10" t="s">
        <v>5</v>
      </c>
      <c r="D183" s="10" t="s">
        <v>98</v>
      </c>
    </row>
    <row r="184" spans="1:5" x14ac:dyDescent="0.25">
      <c r="C184" s="10" t="s">
        <v>37</v>
      </c>
      <c r="D184" s="32">
        <f>G111/12</f>
        <v>0</v>
      </c>
    </row>
    <row r="185" spans="1:5" x14ac:dyDescent="0.25">
      <c r="C185" s="12" t="s">
        <v>22</v>
      </c>
      <c r="D185" s="33">
        <f>G126/14</f>
        <v>0</v>
      </c>
    </row>
    <row r="186" spans="1:5" x14ac:dyDescent="0.25">
      <c r="C186" s="12" t="s">
        <v>30</v>
      </c>
      <c r="D186" s="14">
        <f>H165/12</f>
        <v>0</v>
      </c>
    </row>
    <row r="187" spans="1:5" x14ac:dyDescent="0.25">
      <c r="C187" s="12" t="s">
        <v>123</v>
      </c>
      <c r="D187" s="33"/>
    </row>
    <row r="188" spans="1:5" x14ac:dyDescent="0.25">
      <c r="C188" s="11" t="s">
        <v>97</v>
      </c>
      <c r="D188" s="11"/>
    </row>
    <row r="189" spans="1:5" x14ac:dyDescent="0.25">
      <c r="C189" s="11" t="s">
        <v>7</v>
      </c>
      <c r="D189" s="16">
        <f>SUM(D184:D188)</f>
        <v>0</v>
      </c>
    </row>
    <row r="190" spans="1:5" x14ac:dyDescent="0.25">
      <c r="A190" t="s">
        <v>39</v>
      </c>
    </row>
    <row r="191" spans="1:5" x14ac:dyDescent="0.25">
      <c r="C191" s="10" t="s">
        <v>5</v>
      </c>
      <c r="D191" s="10" t="s">
        <v>36</v>
      </c>
    </row>
    <row r="192" spans="1:5" x14ac:dyDescent="0.25">
      <c r="C192" s="10" t="s">
        <v>40</v>
      </c>
      <c r="D192" s="32">
        <f>E97</f>
        <v>0</v>
      </c>
    </row>
    <row r="193" spans="1:6" x14ac:dyDescent="0.25">
      <c r="C193" s="11" t="s">
        <v>35</v>
      </c>
      <c r="D193" s="16">
        <f>D189</f>
        <v>0</v>
      </c>
    </row>
    <row r="194" spans="1:6" x14ac:dyDescent="0.25">
      <c r="C194" s="11" t="s">
        <v>7</v>
      </c>
      <c r="D194" s="16">
        <f>SUM(D192:D193)</f>
        <v>0</v>
      </c>
    </row>
    <row r="195" spans="1:6" x14ac:dyDescent="0.25">
      <c r="A195" t="s">
        <v>41</v>
      </c>
    </row>
    <row r="196" spans="1:6" x14ac:dyDescent="0.25">
      <c r="C196" s="10" t="s">
        <v>5</v>
      </c>
      <c r="D196" s="10" t="s">
        <v>115</v>
      </c>
      <c r="E196" s="10" t="s">
        <v>116</v>
      </c>
      <c r="F196" s="10" t="s">
        <v>3</v>
      </c>
    </row>
    <row r="197" spans="1:6" x14ac:dyDescent="0.25">
      <c r="C197" s="28"/>
      <c r="D197" s="28"/>
      <c r="E197" s="28"/>
      <c r="F197" s="10">
        <f>(D197*E197)/1000000</f>
        <v>0</v>
      </c>
    </row>
    <row r="198" spans="1:6" x14ac:dyDescent="0.25">
      <c r="C198" s="29"/>
      <c r="D198" s="29"/>
      <c r="E198" s="29"/>
      <c r="F198" s="12">
        <f t="shared" ref="F198:F201" si="9">(D198*E198)/1000000</f>
        <v>0</v>
      </c>
    </row>
    <row r="199" spans="1:6" x14ac:dyDescent="0.25">
      <c r="C199" s="29"/>
      <c r="D199" s="29"/>
      <c r="E199" s="29"/>
      <c r="F199" s="12">
        <f t="shared" si="9"/>
        <v>0</v>
      </c>
    </row>
    <row r="200" spans="1:6" x14ac:dyDescent="0.25">
      <c r="C200" s="29"/>
      <c r="D200" s="29"/>
      <c r="E200" s="29"/>
      <c r="F200" s="12">
        <f t="shared" si="9"/>
        <v>0</v>
      </c>
    </row>
    <row r="201" spans="1:6" x14ac:dyDescent="0.25">
      <c r="C201" s="30"/>
      <c r="D201" s="30"/>
      <c r="E201" s="30"/>
      <c r="F201" s="11">
        <f t="shared" si="9"/>
        <v>0</v>
      </c>
    </row>
    <row r="202" spans="1:6" x14ac:dyDescent="0.25">
      <c r="C202" s="130" t="s">
        <v>7</v>
      </c>
      <c r="D202" s="131"/>
      <c r="E202" s="132"/>
      <c r="F202" s="27">
        <f>SUM(F197:F201)</f>
        <v>0</v>
      </c>
    </row>
    <row r="203" spans="1:6" x14ac:dyDescent="0.25">
      <c r="A203" t="s">
        <v>42</v>
      </c>
    </row>
    <row r="204" spans="1:6" x14ac:dyDescent="0.25">
      <c r="C204" s="10" t="s">
        <v>4</v>
      </c>
      <c r="D204" s="10" t="s">
        <v>5</v>
      </c>
      <c r="E204" s="10" t="s">
        <v>55</v>
      </c>
      <c r="F204" s="26" t="s">
        <v>36</v>
      </c>
    </row>
    <row r="205" spans="1:6" x14ac:dyDescent="0.25">
      <c r="C205" s="10">
        <v>1</v>
      </c>
      <c r="D205" s="10" t="s">
        <v>69</v>
      </c>
      <c r="E205" s="37">
        <v>4</v>
      </c>
      <c r="F205" s="10">
        <f>E82/E205</f>
        <v>0</v>
      </c>
    </row>
    <row r="206" spans="1:6" x14ac:dyDescent="0.25">
      <c r="C206" s="11">
        <v>2</v>
      </c>
      <c r="D206" s="11" t="s">
        <v>70</v>
      </c>
      <c r="E206" s="115">
        <v>0.05</v>
      </c>
      <c r="F206" s="11">
        <f>F202*E206</f>
        <v>0</v>
      </c>
    </row>
    <row r="207" spans="1:6" x14ac:dyDescent="0.25">
      <c r="C207" s="133" t="s">
        <v>7</v>
      </c>
      <c r="D207" s="134"/>
      <c r="E207" s="11"/>
      <c r="F207" s="24">
        <f>SUM(F205:F206)</f>
        <v>0</v>
      </c>
    </row>
    <row r="208" spans="1:6" x14ac:dyDescent="0.25">
      <c r="A208" t="s">
        <v>43</v>
      </c>
    </row>
    <row r="209" spans="1:7" x14ac:dyDescent="0.25">
      <c r="C209" s="2" t="s">
        <v>5</v>
      </c>
      <c r="D209" s="2" t="s">
        <v>124</v>
      </c>
    </row>
    <row r="210" spans="1:7" x14ac:dyDescent="0.25">
      <c r="C210" s="2" t="s">
        <v>44</v>
      </c>
      <c r="D210" s="6">
        <f>F202</f>
        <v>0</v>
      </c>
    </row>
    <row r="211" spans="1:7" x14ac:dyDescent="0.25">
      <c r="C211" s="2" t="s">
        <v>45</v>
      </c>
      <c r="D211" s="5">
        <f>E181</f>
        <v>0</v>
      </c>
    </row>
    <row r="212" spans="1:7" x14ac:dyDescent="0.25">
      <c r="C212" s="2" t="s">
        <v>46</v>
      </c>
      <c r="D212" s="7">
        <f>D210-D211</f>
        <v>0</v>
      </c>
    </row>
    <row r="213" spans="1:7" x14ac:dyDescent="0.25">
      <c r="C213" s="2" t="s">
        <v>47</v>
      </c>
      <c r="D213" s="2">
        <f>F206</f>
        <v>0</v>
      </c>
    </row>
    <row r="214" spans="1:7" x14ac:dyDescent="0.25">
      <c r="C214" s="2" t="s">
        <v>48</v>
      </c>
      <c r="D214" s="2">
        <f>F205</f>
        <v>0</v>
      </c>
    </row>
    <row r="215" spans="1:7" x14ac:dyDescent="0.25">
      <c r="C215" s="2" t="s">
        <v>49</v>
      </c>
      <c r="D215" s="8">
        <f>D212-D213-D214</f>
        <v>0</v>
      </c>
    </row>
    <row r="217" spans="1:7" x14ac:dyDescent="0.25">
      <c r="A217" t="s">
        <v>50</v>
      </c>
    </row>
    <row r="218" spans="1:7" x14ac:dyDescent="0.25">
      <c r="C218" s="10" t="s">
        <v>5</v>
      </c>
      <c r="D218" s="10" t="s">
        <v>124</v>
      </c>
    </row>
    <row r="219" spans="1:7" x14ac:dyDescent="0.25">
      <c r="C219" s="10" t="str">
        <f>C215</f>
        <v>سود ویژه قبل از کسر مالیات</v>
      </c>
      <c r="D219" s="13">
        <f>D215</f>
        <v>0</v>
      </c>
    </row>
    <row r="220" spans="1:7" x14ac:dyDescent="0.25">
      <c r="C220" s="12" t="s">
        <v>72</v>
      </c>
      <c r="D220" s="14">
        <f>D219*G220</f>
        <v>0</v>
      </c>
      <c r="F220" s="2" t="s">
        <v>71</v>
      </c>
      <c r="G220" s="4">
        <v>0.25</v>
      </c>
    </row>
    <row r="221" spans="1:7" x14ac:dyDescent="0.25">
      <c r="C221" s="12" t="s">
        <v>53</v>
      </c>
      <c r="D221" s="15">
        <f>D219-D220</f>
        <v>0</v>
      </c>
    </row>
    <row r="222" spans="1:7" x14ac:dyDescent="0.25">
      <c r="C222" s="12" t="s">
        <v>51</v>
      </c>
      <c r="D222" s="33">
        <f>G152</f>
        <v>0</v>
      </c>
    </row>
    <row r="223" spans="1:7" x14ac:dyDescent="0.25">
      <c r="C223" s="11" t="s">
        <v>52</v>
      </c>
      <c r="D223" s="38">
        <f>D221+D222</f>
        <v>0</v>
      </c>
    </row>
    <row r="226" spans="1:8" x14ac:dyDescent="0.25">
      <c r="C226" s="123" t="s">
        <v>54</v>
      </c>
      <c r="D226" s="10" t="s">
        <v>55</v>
      </c>
      <c r="E226" s="17" t="e">
        <f>D194/D223</f>
        <v>#DIV/0!</v>
      </c>
    </row>
    <row r="227" spans="1:8" x14ac:dyDescent="0.25">
      <c r="C227" s="124"/>
      <c r="D227" s="11" t="s">
        <v>56</v>
      </c>
      <c r="E227" s="18" t="e">
        <f>E226*12</f>
        <v>#DIV/0!</v>
      </c>
    </row>
    <row r="229" spans="1:8" x14ac:dyDescent="0.25">
      <c r="C229" s="9" t="s">
        <v>57</v>
      </c>
      <c r="D229" s="19" t="e">
        <f>100-((D223*100)/F202)</f>
        <v>#DIV/0!</v>
      </c>
    </row>
    <row r="230" spans="1:8" x14ac:dyDescent="0.25">
      <c r="A230" t="s">
        <v>58</v>
      </c>
    </row>
    <row r="231" spans="1:8" x14ac:dyDescent="0.25">
      <c r="C231" s="125" t="s">
        <v>5</v>
      </c>
      <c r="D231" s="126" t="s">
        <v>59</v>
      </c>
      <c r="E231" s="126"/>
      <c r="F231" s="126" t="s">
        <v>62</v>
      </c>
      <c r="G231" s="126"/>
      <c r="H231" s="125" t="s">
        <v>63</v>
      </c>
    </row>
    <row r="232" spans="1:8" x14ac:dyDescent="0.25">
      <c r="C232" s="125"/>
      <c r="D232" s="2" t="s">
        <v>60</v>
      </c>
      <c r="E232" s="2" t="s">
        <v>61</v>
      </c>
      <c r="F232" s="2" t="s">
        <v>60</v>
      </c>
      <c r="G232" s="2" t="s">
        <v>61</v>
      </c>
      <c r="H232" s="125"/>
    </row>
    <row r="233" spans="1:8" x14ac:dyDescent="0.25">
      <c r="C233" s="2" t="str">
        <f>B99</f>
        <v>مواد اولیه و نهاده ای تولید</v>
      </c>
      <c r="D233" s="3">
        <f>G111*E233</f>
        <v>0</v>
      </c>
      <c r="E233" s="4">
        <v>1</v>
      </c>
      <c r="F233" s="3">
        <f>G111*G233</f>
        <v>0</v>
      </c>
      <c r="G233" s="4">
        <f>100%-E233</f>
        <v>0</v>
      </c>
      <c r="H233" s="3">
        <f>D233+F233</f>
        <v>0</v>
      </c>
    </row>
    <row r="234" spans="1:8" x14ac:dyDescent="0.25">
      <c r="C234" s="2" t="str">
        <f>B112</f>
        <v>حقوق و دستمزد</v>
      </c>
      <c r="D234" s="3">
        <f>G126*E234</f>
        <v>0</v>
      </c>
      <c r="E234" s="4">
        <v>0.35</v>
      </c>
      <c r="F234" s="3">
        <f>G126*G234</f>
        <v>0</v>
      </c>
      <c r="G234" s="4">
        <f>100%-E234</f>
        <v>0.65</v>
      </c>
      <c r="H234" s="3">
        <f t="shared" ref="H234:H240" si="10">D234+F234</f>
        <v>0</v>
      </c>
    </row>
    <row r="235" spans="1:8" x14ac:dyDescent="0.25">
      <c r="C235" s="2" t="str">
        <f>B153</f>
        <v>سوخت و انرژی</v>
      </c>
      <c r="D235" s="3">
        <f>H165*E235</f>
        <v>0</v>
      </c>
      <c r="E235" s="4">
        <v>0.8</v>
      </c>
      <c r="F235" s="3">
        <f>H165*G235</f>
        <v>0</v>
      </c>
      <c r="G235" s="4">
        <f t="shared" ref="G235:G240" si="11">100%-E235</f>
        <v>0.19999999999999996</v>
      </c>
      <c r="H235" s="3">
        <f t="shared" si="10"/>
        <v>0</v>
      </c>
    </row>
    <row r="236" spans="1:8" x14ac:dyDescent="0.25">
      <c r="C236" s="2" t="str">
        <f>B127</f>
        <v>هزینه نگهداری و تعمیرات</v>
      </c>
      <c r="D236" s="3">
        <f>G139*E235</f>
        <v>0</v>
      </c>
      <c r="E236" s="4">
        <v>0.8</v>
      </c>
      <c r="F236" s="3">
        <f>G139*G236</f>
        <v>0</v>
      </c>
      <c r="G236" s="4">
        <f t="shared" si="11"/>
        <v>0.19999999999999996</v>
      </c>
      <c r="H236" s="3">
        <f t="shared" si="10"/>
        <v>0</v>
      </c>
    </row>
    <row r="237" spans="1:8" x14ac:dyDescent="0.25">
      <c r="C237" s="2" t="str">
        <f>B140</f>
        <v>هزینه استهلاک</v>
      </c>
      <c r="D237" s="3">
        <f>G152*E237</f>
        <v>0</v>
      </c>
      <c r="E237" s="4">
        <v>0</v>
      </c>
      <c r="F237" s="3">
        <f>G152*G237</f>
        <v>0</v>
      </c>
      <c r="G237" s="4">
        <f t="shared" si="11"/>
        <v>1</v>
      </c>
      <c r="H237" s="3">
        <f t="shared" si="10"/>
        <v>0</v>
      </c>
    </row>
    <row r="238" spans="1:8" x14ac:dyDescent="0.25">
      <c r="C238" s="2" t="str">
        <f>A195</f>
        <v>فروش</v>
      </c>
      <c r="D238" s="3">
        <f>F206*E238</f>
        <v>0</v>
      </c>
      <c r="E238" s="4">
        <v>1</v>
      </c>
      <c r="F238" s="3">
        <f>F206*G238</f>
        <v>0</v>
      </c>
      <c r="G238" s="4">
        <f t="shared" si="11"/>
        <v>0</v>
      </c>
      <c r="H238" s="3">
        <f t="shared" si="10"/>
        <v>0</v>
      </c>
    </row>
    <row r="239" spans="1:8" x14ac:dyDescent="0.25">
      <c r="C239" s="2" t="str">
        <f>C214</f>
        <v>استهلاک هزینه های قبل از بهره برداری</v>
      </c>
      <c r="D239" s="3">
        <f>F205*E239</f>
        <v>0</v>
      </c>
      <c r="E239" s="4">
        <v>0</v>
      </c>
      <c r="F239" s="3">
        <f>E82*G239</f>
        <v>0</v>
      </c>
      <c r="G239" s="4">
        <f t="shared" si="11"/>
        <v>1</v>
      </c>
      <c r="H239" s="3">
        <f t="shared" si="10"/>
        <v>0</v>
      </c>
    </row>
    <row r="240" spans="1:8" x14ac:dyDescent="0.25">
      <c r="C240" s="2" t="s">
        <v>64</v>
      </c>
      <c r="D240" s="3">
        <f>E180*E240</f>
        <v>0</v>
      </c>
      <c r="E240" s="4">
        <v>0.85</v>
      </c>
      <c r="F240" s="3">
        <f>E180*G240</f>
        <v>0</v>
      </c>
      <c r="G240" s="4">
        <f t="shared" si="11"/>
        <v>0.15000000000000002</v>
      </c>
      <c r="H240" s="3">
        <f t="shared" si="10"/>
        <v>0</v>
      </c>
    </row>
    <row r="241" spans="3:8" x14ac:dyDescent="0.25">
      <c r="C241" s="2" t="s">
        <v>65</v>
      </c>
      <c r="D241" s="3">
        <f>SUM(D233:D240)</f>
        <v>0</v>
      </c>
      <c r="E241" s="2"/>
      <c r="F241" s="3">
        <f>SUM(F233:F240)</f>
        <v>0</v>
      </c>
      <c r="G241" s="2"/>
      <c r="H241" s="3">
        <f>SUM(H233:H240)</f>
        <v>0</v>
      </c>
    </row>
    <row r="243" spans="3:8" x14ac:dyDescent="0.25">
      <c r="C243" s="2" t="s">
        <v>66</v>
      </c>
      <c r="D243" s="20" t="e">
        <f>(F241/(F202-D241))*F202</f>
        <v>#DIV/0!</v>
      </c>
    </row>
  </sheetData>
  <mergeCells count="25">
    <mergeCell ref="C125:E125"/>
    <mergeCell ref="C111:F111"/>
    <mergeCell ref="C124:F124"/>
    <mergeCell ref="C82:D82"/>
    <mergeCell ref="C95:D95"/>
    <mergeCell ref="C97:D97"/>
    <mergeCell ref="C17:F17"/>
    <mergeCell ref="C30:F30"/>
    <mergeCell ref="C43:F43"/>
    <mergeCell ref="C56:F56"/>
    <mergeCell ref="C69:D69"/>
    <mergeCell ref="C179:D179"/>
    <mergeCell ref="C181:D181"/>
    <mergeCell ref="C202:E202"/>
    <mergeCell ref="C207:D207"/>
    <mergeCell ref="C126:F126"/>
    <mergeCell ref="C139:F139"/>
    <mergeCell ref="C152:F152"/>
    <mergeCell ref="C165:G165"/>
    <mergeCell ref="C166:H166"/>
    <mergeCell ref="C226:C227"/>
    <mergeCell ref="C231:C232"/>
    <mergeCell ref="D231:E231"/>
    <mergeCell ref="F231:G231"/>
    <mergeCell ref="H231:H232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7F9C5-4551-442E-BC54-909FCD614F43}">
  <sheetPr>
    <tabColor rgb="FFFFFF00"/>
  </sheetPr>
  <dimension ref="B1:F21"/>
  <sheetViews>
    <sheetView rightToLeft="1" workbookViewId="0">
      <selection activeCell="E33" sqref="E33"/>
    </sheetView>
  </sheetViews>
  <sheetFormatPr defaultRowHeight="15" x14ac:dyDescent="0.25"/>
  <cols>
    <col min="3" max="3" width="24.28515625" bestFit="1" customWidth="1"/>
    <col min="5" max="5" width="16.5703125" bestFit="1" customWidth="1"/>
    <col min="6" max="6" width="8.85546875" bestFit="1" customWidth="1"/>
  </cols>
  <sheetData>
    <row r="1" spans="2:6" ht="15.75" thickBot="1" x14ac:dyDescent="0.3">
      <c r="B1" s="143" t="s">
        <v>110</v>
      </c>
      <c r="C1" s="143"/>
      <c r="D1" s="143"/>
      <c r="E1" s="143"/>
      <c r="F1" s="143"/>
    </row>
    <row r="2" spans="2:6" ht="16.5" thickBot="1" x14ac:dyDescent="0.3">
      <c r="B2" s="87" t="s">
        <v>99</v>
      </c>
      <c r="C2" s="88" t="s">
        <v>5</v>
      </c>
      <c r="D2" s="88" t="s">
        <v>100</v>
      </c>
      <c r="E2" s="88" t="s">
        <v>101</v>
      </c>
      <c r="F2" s="89" t="s">
        <v>102</v>
      </c>
    </row>
    <row r="3" spans="2:6" x14ac:dyDescent="0.25">
      <c r="B3" s="90">
        <v>1</v>
      </c>
      <c r="C3" s="91" t="s">
        <v>103</v>
      </c>
      <c r="D3" s="92">
        <f>'توزیع هزینه های سرمایه ای'!B5</f>
        <v>0</v>
      </c>
      <c r="E3" s="93">
        <v>0.1</v>
      </c>
      <c r="F3" s="94">
        <f>E3*D3</f>
        <v>0</v>
      </c>
    </row>
    <row r="4" spans="2:6" x14ac:dyDescent="0.25">
      <c r="B4" s="95">
        <v>2</v>
      </c>
      <c r="C4" s="96" t="s">
        <v>104</v>
      </c>
      <c r="D4" s="97">
        <f>'توزیع هزینه های سرمایه ای'!B6</f>
        <v>0</v>
      </c>
      <c r="E4" s="98">
        <v>0.1</v>
      </c>
      <c r="F4" s="99">
        <f t="shared" ref="F4:F8" si="0">E4*D4</f>
        <v>0</v>
      </c>
    </row>
    <row r="5" spans="2:6" x14ac:dyDescent="0.25">
      <c r="B5" s="95">
        <v>3</v>
      </c>
      <c r="C5" s="96" t="s">
        <v>105</v>
      </c>
      <c r="D5" s="97">
        <f>'توزیع هزینه های سرمایه ای'!B7</f>
        <v>0</v>
      </c>
      <c r="E5" s="98">
        <v>0.1</v>
      </c>
      <c r="F5" s="99">
        <f t="shared" si="0"/>
        <v>0</v>
      </c>
    </row>
    <row r="6" spans="2:6" x14ac:dyDescent="0.25">
      <c r="B6" s="95">
        <v>4</v>
      </c>
      <c r="C6" s="96" t="s">
        <v>106</v>
      </c>
      <c r="D6" s="97">
        <f>'توزیع هزینه های سرمایه ای'!B8</f>
        <v>0</v>
      </c>
      <c r="E6" s="98">
        <v>0.2</v>
      </c>
      <c r="F6" s="99">
        <f t="shared" si="0"/>
        <v>0</v>
      </c>
    </row>
    <row r="7" spans="2:6" x14ac:dyDescent="0.25">
      <c r="B7" s="95">
        <v>5</v>
      </c>
      <c r="C7" s="96" t="s">
        <v>107</v>
      </c>
      <c r="D7" s="97">
        <f>'توزیع هزینه های سرمایه ای'!B9</f>
        <v>0</v>
      </c>
      <c r="E7" s="98">
        <v>0.2</v>
      </c>
      <c r="F7" s="99">
        <f t="shared" si="0"/>
        <v>0</v>
      </c>
    </row>
    <row r="8" spans="2:6" ht="15.75" thickBot="1" x14ac:dyDescent="0.3">
      <c r="B8" s="100">
        <v>6</v>
      </c>
      <c r="C8" s="101" t="s">
        <v>108</v>
      </c>
      <c r="D8" s="102">
        <f>'توزیع هزینه های سرمایه ای'!B11</f>
        <v>0</v>
      </c>
      <c r="E8" s="103">
        <v>0.1</v>
      </c>
      <c r="F8" s="104">
        <f t="shared" si="0"/>
        <v>0</v>
      </c>
    </row>
    <row r="9" spans="2:6" ht="16.5" thickBot="1" x14ac:dyDescent="0.3">
      <c r="B9" s="105"/>
      <c r="C9" s="106" t="s">
        <v>109</v>
      </c>
      <c r="D9" s="107"/>
      <c r="E9" s="108"/>
      <c r="F9" s="109">
        <f>SUM(F3:F8)</f>
        <v>0</v>
      </c>
    </row>
    <row r="13" spans="2:6" ht="15.75" thickBot="1" x14ac:dyDescent="0.3">
      <c r="B13" s="143" t="s">
        <v>111</v>
      </c>
      <c r="C13" s="143"/>
      <c r="D13" s="143"/>
      <c r="E13" s="143"/>
      <c r="F13" s="143"/>
    </row>
    <row r="14" spans="2:6" ht="16.5" thickBot="1" x14ac:dyDescent="0.3">
      <c r="B14" s="87" t="s">
        <v>99</v>
      </c>
      <c r="C14" s="88" t="s">
        <v>5</v>
      </c>
      <c r="D14" s="88" t="s">
        <v>100</v>
      </c>
      <c r="E14" s="88" t="s">
        <v>112</v>
      </c>
      <c r="F14" s="89" t="s">
        <v>109</v>
      </c>
    </row>
    <row r="15" spans="2:6" x14ac:dyDescent="0.25">
      <c r="B15" s="90">
        <v>1</v>
      </c>
      <c r="C15" s="91" t="s">
        <v>103</v>
      </c>
      <c r="D15" s="92">
        <f>D3</f>
        <v>0</v>
      </c>
      <c r="E15" s="93">
        <v>0.02</v>
      </c>
      <c r="F15" s="94">
        <f>E15*D15</f>
        <v>0</v>
      </c>
    </row>
    <row r="16" spans="2:6" x14ac:dyDescent="0.25">
      <c r="B16" s="95">
        <v>2</v>
      </c>
      <c r="C16" s="96" t="s">
        <v>104</v>
      </c>
      <c r="D16" s="110">
        <f>D4</f>
        <v>0</v>
      </c>
      <c r="E16" s="98">
        <v>0.04</v>
      </c>
      <c r="F16" s="111">
        <f t="shared" ref="F16:F20" si="1">E16*D16</f>
        <v>0</v>
      </c>
    </row>
    <row r="17" spans="2:6" x14ac:dyDescent="0.25">
      <c r="B17" s="95">
        <v>3</v>
      </c>
      <c r="C17" s="96" t="s">
        <v>105</v>
      </c>
      <c r="D17" s="110">
        <f>D5</f>
        <v>0</v>
      </c>
      <c r="E17" s="98">
        <v>0.04</v>
      </c>
      <c r="F17" s="111">
        <f t="shared" si="1"/>
        <v>0</v>
      </c>
    </row>
    <row r="18" spans="2:6" x14ac:dyDescent="0.25">
      <c r="B18" s="95">
        <v>4</v>
      </c>
      <c r="C18" s="96" t="s">
        <v>106</v>
      </c>
      <c r="D18" s="110">
        <f t="shared" ref="D18:D20" si="2">D6</f>
        <v>0</v>
      </c>
      <c r="E18" s="98">
        <v>0.1</v>
      </c>
      <c r="F18" s="111">
        <f t="shared" si="1"/>
        <v>0</v>
      </c>
    </row>
    <row r="19" spans="2:6" x14ac:dyDescent="0.25">
      <c r="B19" s="95">
        <v>5</v>
      </c>
      <c r="C19" s="96" t="s">
        <v>107</v>
      </c>
      <c r="D19" s="110">
        <f t="shared" si="2"/>
        <v>0</v>
      </c>
      <c r="E19" s="98">
        <v>0.1</v>
      </c>
      <c r="F19" s="111">
        <f t="shared" si="1"/>
        <v>0</v>
      </c>
    </row>
    <row r="20" spans="2:6" ht="15.75" thickBot="1" x14ac:dyDescent="0.3">
      <c r="B20" s="112">
        <v>6</v>
      </c>
      <c r="C20" s="113" t="s">
        <v>108</v>
      </c>
      <c r="D20" s="110">
        <f t="shared" si="2"/>
        <v>0</v>
      </c>
      <c r="E20" s="114">
        <v>0.05</v>
      </c>
      <c r="F20" s="104">
        <f t="shared" si="1"/>
        <v>0</v>
      </c>
    </row>
    <row r="21" spans="2:6" ht="16.5" thickBot="1" x14ac:dyDescent="0.3">
      <c r="B21" s="105"/>
      <c r="C21" s="106" t="s">
        <v>109</v>
      </c>
      <c r="D21" s="107"/>
      <c r="E21" s="108"/>
      <c r="F21" s="109">
        <f>SUM(F15:F20)</f>
        <v>0</v>
      </c>
    </row>
  </sheetData>
  <mergeCells count="2">
    <mergeCell ref="B1:F1"/>
    <mergeCell ref="B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6E8BF-7CB9-4A77-ABC9-4199CAE22509}">
  <sheetPr>
    <tabColor rgb="FF00B050"/>
  </sheetPr>
  <dimension ref="A1:K15"/>
  <sheetViews>
    <sheetView rightToLeft="1" workbookViewId="0">
      <selection activeCell="B12" sqref="B12"/>
    </sheetView>
  </sheetViews>
  <sheetFormatPr defaultRowHeight="18" x14ac:dyDescent="0.25"/>
  <cols>
    <col min="1" max="1" width="58.28515625" style="39" customWidth="1"/>
    <col min="2" max="2" width="15.85546875" style="39" bestFit="1" customWidth="1"/>
    <col min="3" max="11" width="12.7109375" style="39" customWidth="1"/>
    <col min="12" max="12" width="2.140625" style="39" customWidth="1"/>
    <col min="13" max="17" width="9.140625" style="39"/>
    <col min="18" max="18" width="15.28515625" style="39" customWidth="1"/>
    <col min="19" max="16384" width="9.140625" style="39"/>
  </cols>
  <sheetData>
    <row r="1" spans="1:11" ht="20.25" thickBot="1" x14ac:dyDescent="0.3">
      <c r="A1" s="144" t="s">
        <v>113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0.25" thickBot="1" x14ac:dyDescent="0.3">
      <c r="A2" s="145" t="s">
        <v>5</v>
      </c>
      <c r="B2" s="53" t="s">
        <v>63</v>
      </c>
      <c r="C2" s="146" t="s">
        <v>73</v>
      </c>
      <c r="D2" s="147"/>
      <c r="E2" s="147"/>
      <c r="F2" s="147"/>
      <c r="G2" s="147"/>
      <c r="H2" s="147"/>
      <c r="I2" s="147"/>
      <c r="J2" s="147"/>
      <c r="K2" s="147"/>
    </row>
    <row r="3" spans="1:11" ht="20.25" thickBot="1" x14ac:dyDescent="0.3">
      <c r="A3" s="145"/>
      <c r="B3" s="41" t="s">
        <v>96</v>
      </c>
      <c r="C3" s="43">
        <v>1402</v>
      </c>
      <c r="D3" s="41">
        <v>1403</v>
      </c>
      <c r="E3" s="41">
        <v>1404</v>
      </c>
      <c r="F3" s="41">
        <v>1405</v>
      </c>
      <c r="G3" s="41">
        <v>1406</v>
      </c>
      <c r="H3" s="41">
        <v>1407</v>
      </c>
      <c r="I3" s="41">
        <v>1408</v>
      </c>
      <c r="J3" s="41">
        <v>1409</v>
      </c>
      <c r="K3" s="71">
        <v>1410</v>
      </c>
    </row>
    <row r="4" spans="1:11" ht="18.75" thickBot="1" x14ac:dyDescent="0.3">
      <c r="A4" s="54" t="s">
        <v>94</v>
      </c>
      <c r="B4" s="55">
        <f>'محاسبات مالی'!E85</f>
        <v>0</v>
      </c>
      <c r="C4" s="58">
        <v>0</v>
      </c>
      <c r="D4" s="58">
        <v>0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58">
        <v>0</v>
      </c>
      <c r="K4" s="58">
        <v>0</v>
      </c>
    </row>
    <row r="5" spans="1:11" ht="18.75" thickBot="1" x14ac:dyDescent="0.3">
      <c r="A5" s="56" t="s">
        <v>75</v>
      </c>
      <c r="B5" s="57">
        <f>'محاسبات مالی'!E86</f>
        <v>0</v>
      </c>
      <c r="C5" s="58">
        <v>0</v>
      </c>
      <c r="D5" s="58">
        <v>0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</row>
    <row r="6" spans="1:11" ht="18.75" thickBot="1" x14ac:dyDescent="0.3">
      <c r="A6" s="54" t="s">
        <v>14</v>
      </c>
      <c r="B6" s="55">
        <f>'محاسبات مالی'!E88</f>
        <v>0</v>
      </c>
      <c r="C6" s="58">
        <v>0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</row>
    <row r="7" spans="1:11" ht="18.75" thickBot="1" x14ac:dyDescent="0.3">
      <c r="A7" s="54" t="s">
        <v>76</v>
      </c>
      <c r="B7" s="55">
        <f>'محاسبات مالی'!E87</f>
        <v>0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</row>
    <row r="8" spans="1:11" ht="18.75" thickBot="1" x14ac:dyDescent="0.3">
      <c r="A8" s="54" t="s">
        <v>15</v>
      </c>
      <c r="B8" s="55">
        <f>'محاسبات مالی'!E89</f>
        <v>0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</row>
    <row r="9" spans="1:11" ht="18.75" thickBot="1" x14ac:dyDescent="0.3">
      <c r="A9" s="54" t="s">
        <v>95</v>
      </c>
      <c r="B9" s="55">
        <f>'محاسبات مالی'!E90</f>
        <v>0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</row>
    <row r="10" spans="1:11" ht="18.75" thickBot="1" x14ac:dyDescent="0.3">
      <c r="A10" s="54" t="s">
        <v>17</v>
      </c>
      <c r="B10" s="55">
        <f>'محاسبات مالی'!E91</f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</row>
    <row r="11" spans="1:11" ht="18.75" thickBot="1" x14ac:dyDescent="0.3">
      <c r="A11" s="54" t="s">
        <v>77</v>
      </c>
      <c r="B11" s="55">
        <f>'محاسبات مالی'!E96</f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</row>
    <row r="12" spans="1:11" ht="18.75" thickBot="1" x14ac:dyDescent="0.3">
      <c r="A12" s="54" t="s">
        <v>78</v>
      </c>
      <c r="B12" s="55">
        <f>'محاسبات مالی'!D193</f>
        <v>0</v>
      </c>
      <c r="C12" s="58">
        <f>'محاسبات مالی'!D193*12</f>
        <v>0</v>
      </c>
      <c r="D12" s="58">
        <f t="shared" ref="D12:E14" si="0">C12</f>
        <v>0</v>
      </c>
      <c r="E12" s="58">
        <f t="shared" si="0"/>
        <v>0</v>
      </c>
      <c r="F12" s="58">
        <f t="shared" ref="F12:K14" si="1">E12</f>
        <v>0</v>
      </c>
      <c r="G12" s="58">
        <f t="shared" si="1"/>
        <v>0</v>
      </c>
      <c r="H12" s="58">
        <f t="shared" si="1"/>
        <v>0</v>
      </c>
      <c r="I12" s="58">
        <f t="shared" si="1"/>
        <v>0</v>
      </c>
      <c r="J12" s="58">
        <f t="shared" si="1"/>
        <v>0</v>
      </c>
      <c r="K12" s="58">
        <f t="shared" si="1"/>
        <v>0</v>
      </c>
    </row>
    <row r="13" spans="1:11" ht="18.75" thickBot="1" x14ac:dyDescent="0.3">
      <c r="A13" s="54" t="s">
        <v>51</v>
      </c>
      <c r="B13" s="55">
        <f>'استهلاک و نگهداری'!F9</f>
        <v>0</v>
      </c>
      <c r="C13" s="58">
        <f>'محاسبات مالی'!D194*12</f>
        <v>0</v>
      </c>
      <c r="D13" s="58">
        <f t="shared" si="0"/>
        <v>0</v>
      </c>
      <c r="E13" s="58">
        <f t="shared" si="0"/>
        <v>0</v>
      </c>
      <c r="F13" s="58">
        <f t="shared" si="1"/>
        <v>0</v>
      </c>
      <c r="G13" s="58">
        <f t="shared" si="1"/>
        <v>0</v>
      </c>
      <c r="H13" s="58">
        <f t="shared" si="1"/>
        <v>0</v>
      </c>
      <c r="I13" s="58">
        <f t="shared" si="1"/>
        <v>0</v>
      </c>
      <c r="J13" s="58">
        <f t="shared" si="1"/>
        <v>0</v>
      </c>
      <c r="K13" s="58">
        <f t="shared" si="1"/>
        <v>0</v>
      </c>
    </row>
    <row r="14" spans="1:11" ht="18.75" thickBot="1" x14ac:dyDescent="0.3">
      <c r="A14" s="54" t="s">
        <v>125</v>
      </c>
      <c r="B14" s="55">
        <f>'استهلاک و نگهداری'!F21</f>
        <v>0</v>
      </c>
      <c r="C14" s="58">
        <f>'محاسبات مالی'!D195*12</f>
        <v>0</v>
      </c>
      <c r="D14" s="58">
        <f t="shared" si="0"/>
        <v>0</v>
      </c>
      <c r="E14" s="58">
        <f t="shared" si="0"/>
        <v>0</v>
      </c>
      <c r="F14" s="58">
        <f t="shared" si="1"/>
        <v>0</v>
      </c>
      <c r="G14" s="58">
        <f t="shared" si="1"/>
        <v>0</v>
      </c>
      <c r="H14" s="58">
        <f t="shared" si="1"/>
        <v>0</v>
      </c>
      <c r="I14" s="58">
        <f t="shared" si="1"/>
        <v>0</v>
      </c>
      <c r="J14" s="58">
        <f t="shared" si="1"/>
        <v>0</v>
      </c>
      <c r="K14" s="58">
        <f t="shared" si="1"/>
        <v>0</v>
      </c>
    </row>
    <row r="15" spans="1:11" ht="20.25" thickBot="1" x14ac:dyDescent="0.3">
      <c r="A15" s="59" t="s">
        <v>79</v>
      </c>
      <c r="B15" s="59">
        <f>SUM(B4:B12)</f>
        <v>0</v>
      </c>
      <c r="C15" s="86">
        <f>SUM(C4:C14)</f>
        <v>0</v>
      </c>
      <c r="D15" s="86">
        <f t="shared" ref="D15:K15" si="2">SUM(D4:D14)</f>
        <v>0</v>
      </c>
      <c r="E15" s="86">
        <f t="shared" si="2"/>
        <v>0</v>
      </c>
      <c r="F15" s="86">
        <f t="shared" si="2"/>
        <v>0</v>
      </c>
      <c r="G15" s="86">
        <f t="shared" si="2"/>
        <v>0</v>
      </c>
      <c r="H15" s="86">
        <f t="shared" si="2"/>
        <v>0</v>
      </c>
      <c r="I15" s="86">
        <f t="shared" si="2"/>
        <v>0</v>
      </c>
      <c r="J15" s="86">
        <f t="shared" si="2"/>
        <v>0</v>
      </c>
      <c r="K15" s="86">
        <f t="shared" si="2"/>
        <v>0</v>
      </c>
    </row>
  </sheetData>
  <mergeCells count="3">
    <mergeCell ref="A1:K1"/>
    <mergeCell ref="A2:A3"/>
    <mergeCell ref="C2:K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AE5DE-FFD1-4D10-B352-010BB97400C4}">
  <sheetPr>
    <tabColor theme="3" tint="0.59999389629810485"/>
  </sheetPr>
  <dimension ref="A1:J16"/>
  <sheetViews>
    <sheetView rightToLeft="1" workbookViewId="0">
      <selection activeCell="J4" sqref="J4"/>
    </sheetView>
  </sheetViews>
  <sheetFormatPr defaultRowHeight="18" x14ac:dyDescent="0.25"/>
  <cols>
    <col min="1" max="1" width="42.42578125" style="39" customWidth="1"/>
    <col min="2" max="2" width="14.140625" style="39" customWidth="1"/>
    <col min="3" max="3" width="15.42578125" style="39" customWidth="1"/>
    <col min="4" max="4" width="18.5703125" style="39" customWidth="1"/>
    <col min="5" max="5" width="12.7109375" style="39" customWidth="1"/>
    <col min="6" max="9" width="20.140625" style="39" customWidth="1"/>
    <col min="10" max="10" width="17.28515625" style="39" customWidth="1"/>
    <col min="11" max="16384" width="9.140625" style="39"/>
  </cols>
  <sheetData>
    <row r="1" spans="1:10" ht="20.25" thickBot="1" x14ac:dyDescent="0.3">
      <c r="A1" s="116" t="s">
        <v>80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0" ht="20.25" thickBot="1" x14ac:dyDescent="0.3">
      <c r="A2" s="148" t="s">
        <v>5</v>
      </c>
      <c r="B2" s="53" t="s">
        <v>73</v>
      </c>
      <c r="C2" s="147" t="s">
        <v>74</v>
      </c>
      <c r="D2" s="147"/>
      <c r="E2" s="147"/>
      <c r="F2" s="147"/>
      <c r="G2" s="147"/>
      <c r="H2" s="147"/>
      <c r="I2" s="147"/>
      <c r="J2" s="150"/>
    </row>
    <row r="3" spans="1:10" ht="20.25" thickBot="1" x14ac:dyDescent="0.3">
      <c r="A3" s="149"/>
      <c r="B3" s="53">
        <v>1402</v>
      </c>
      <c r="C3" s="42">
        <v>1403</v>
      </c>
      <c r="D3" s="42">
        <f t="shared" ref="D3:F3" si="0">C3+1</f>
        <v>1404</v>
      </c>
      <c r="E3" s="42">
        <f t="shared" si="0"/>
        <v>1405</v>
      </c>
      <c r="F3" s="42">
        <f t="shared" si="0"/>
        <v>1406</v>
      </c>
      <c r="G3" s="42">
        <f t="shared" ref="G3" si="1">F3+1</f>
        <v>1407</v>
      </c>
      <c r="H3" s="42">
        <f t="shared" ref="H3" si="2">G3+1</f>
        <v>1408</v>
      </c>
      <c r="I3" s="42">
        <f t="shared" ref="I3" si="3">H3+1</f>
        <v>1409</v>
      </c>
      <c r="J3" s="43">
        <f>I3+1</f>
        <v>1410</v>
      </c>
    </row>
    <row r="4" spans="1:10" x14ac:dyDescent="0.25">
      <c r="A4" s="44" t="s">
        <v>81</v>
      </c>
      <c r="B4" s="62">
        <v>0</v>
      </c>
      <c r="J4" s="65"/>
    </row>
    <row r="5" spans="1:10" x14ac:dyDescent="0.25">
      <c r="A5" s="48" t="s">
        <v>82</v>
      </c>
      <c r="B5" s="62">
        <v>0</v>
      </c>
      <c r="J5" s="66"/>
    </row>
    <row r="6" spans="1:10" x14ac:dyDescent="0.25">
      <c r="A6" s="48" t="s">
        <v>114</v>
      </c>
      <c r="B6" s="62">
        <v>0</v>
      </c>
      <c r="C6" s="39">
        <f>C4*C5*300</f>
        <v>0</v>
      </c>
      <c r="D6" s="39">
        <f t="shared" ref="D6:J6" si="4">D4*D5*300</f>
        <v>0</v>
      </c>
      <c r="E6" s="39">
        <f t="shared" si="4"/>
        <v>0</v>
      </c>
      <c r="F6" s="39">
        <f t="shared" si="4"/>
        <v>0</v>
      </c>
      <c r="J6" s="66">
        <f t="shared" si="4"/>
        <v>0</v>
      </c>
    </row>
    <row r="7" spans="1:10" ht="18.75" thickBot="1" x14ac:dyDescent="0.3">
      <c r="A7" s="48" t="s">
        <v>83</v>
      </c>
      <c r="B7" s="62">
        <v>0</v>
      </c>
      <c r="J7" s="66"/>
    </row>
    <row r="8" spans="1:10" x14ac:dyDescent="0.25">
      <c r="A8" s="44" t="s">
        <v>117</v>
      </c>
      <c r="B8" s="72">
        <v>0</v>
      </c>
      <c r="C8" s="73"/>
      <c r="D8" s="73"/>
      <c r="E8" s="73"/>
      <c r="F8" s="73"/>
      <c r="G8" s="73"/>
      <c r="H8" s="73"/>
      <c r="I8" s="73"/>
      <c r="J8" s="65"/>
    </row>
    <row r="9" spans="1:10" x14ac:dyDescent="0.25">
      <c r="A9" s="48" t="s">
        <v>82</v>
      </c>
      <c r="B9" s="62">
        <v>0</v>
      </c>
      <c r="J9" s="66"/>
    </row>
    <row r="10" spans="1:10" x14ac:dyDescent="0.25">
      <c r="A10" s="48" t="s">
        <v>118</v>
      </c>
      <c r="B10" s="62">
        <v>0</v>
      </c>
      <c r="C10" s="39">
        <f>C8*C9*300</f>
        <v>0</v>
      </c>
      <c r="D10" s="39">
        <f t="shared" ref="D10" si="5">D8*D9*300</f>
        <v>0</v>
      </c>
      <c r="E10" s="39">
        <f t="shared" ref="E10" si="6">E8*E9*300</f>
        <v>0</v>
      </c>
      <c r="F10" s="39">
        <f t="shared" ref="F10" si="7">F8*F9*300</f>
        <v>0</v>
      </c>
      <c r="J10" s="66">
        <f t="shared" ref="J10" si="8">J8*J9*300</f>
        <v>0</v>
      </c>
    </row>
    <row r="11" spans="1:10" ht="18.75" thickBot="1" x14ac:dyDescent="0.3">
      <c r="A11" s="49" t="s">
        <v>119</v>
      </c>
      <c r="B11" s="63">
        <v>0</v>
      </c>
      <c r="C11" s="67"/>
      <c r="D11" s="67"/>
      <c r="E11" s="67"/>
      <c r="F11" s="67"/>
      <c r="G11" s="67"/>
      <c r="H11" s="67"/>
      <c r="I11" s="67"/>
      <c r="J11" s="64"/>
    </row>
    <row r="12" spans="1:10" x14ac:dyDescent="0.25">
      <c r="A12" s="44" t="s">
        <v>120</v>
      </c>
      <c r="B12" s="72">
        <v>0</v>
      </c>
      <c r="C12" s="73"/>
      <c r="D12" s="73"/>
      <c r="E12" s="73"/>
      <c r="F12" s="73"/>
      <c r="G12" s="73"/>
      <c r="H12" s="73"/>
      <c r="I12" s="73"/>
      <c r="J12" s="65"/>
    </row>
    <row r="13" spans="1:10" x14ac:dyDescent="0.25">
      <c r="A13" s="48" t="s">
        <v>82</v>
      </c>
      <c r="B13" s="62">
        <v>0</v>
      </c>
      <c r="J13" s="66"/>
    </row>
    <row r="14" spans="1:10" x14ac:dyDescent="0.25">
      <c r="A14" s="48" t="s">
        <v>121</v>
      </c>
      <c r="B14" s="62">
        <v>0</v>
      </c>
      <c r="C14" s="39">
        <f>C12*C13*300</f>
        <v>0</v>
      </c>
      <c r="D14" s="39">
        <f t="shared" ref="D14" si="9">D12*D13*300</f>
        <v>0</v>
      </c>
      <c r="E14" s="39">
        <f t="shared" ref="E14" si="10">E12*E13*300</f>
        <v>0</v>
      </c>
      <c r="F14" s="39">
        <f t="shared" ref="F14" si="11">F12*F13*300</f>
        <v>0</v>
      </c>
      <c r="J14" s="66">
        <f t="shared" ref="J14" si="12">J12*J13*300</f>
        <v>0</v>
      </c>
    </row>
    <row r="15" spans="1:10" ht="18.75" thickBot="1" x14ac:dyDescent="0.3">
      <c r="A15" s="49" t="s">
        <v>122</v>
      </c>
      <c r="B15" s="63">
        <v>0</v>
      </c>
      <c r="C15" s="67"/>
      <c r="D15" s="67"/>
      <c r="E15" s="67"/>
      <c r="F15" s="67"/>
      <c r="G15" s="67"/>
      <c r="H15" s="67"/>
      <c r="I15" s="67"/>
      <c r="J15" s="64"/>
    </row>
    <row r="16" spans="1:10" ht="20.25" thickBot="1" x14ac:dyDescent="0.3">
      <c r="A16" s="68" t="s">
        <v>84</v>
      </c>
      <c r="B16" s="68">
        <f>B7*B6/10^6</f>
        <v>0</v>
      </c>
      <c r="C16" s="69">
        <f>(C7*C6/10^6)+(C10*C11/10^6)+(C14*C15/10^6)</f>
        <v>0</v>
      </c>
      <c r="D16" s="69">
        <f t="shared" ref="D16:J16" si="13">(D7*D6/10^6)+(D10*D11/10^6)+(D14*D15/10^6)</f>
        <v>0</v>
      </c>
      <c r="E16" s="69">
        <f t="shared" si="13"/>
        <v>0</v>
      </c>
      <c r="F16" s="69">
        <f t="shared" si="13"/>
        <v>0</v>
      </c>
      <c r="G16" s="69">
        <f t="shared" si="13"/>
        <v>0</v>
      </c>
      <c r="H16" s="69">
        <f t="shared" si="13"/>
        <v>0</v>
      </c>
      <c r="I16" s="69">
        <f t="shared" si="13"/>
        <v>0</v>
      </c>
      <c r="J16" s="70">
        <f t="shared" si="13"/>
        <v>0</v>
      </c>
    </row>
  </sheetData>
  <mergeCells count="3">
    <mergeCell ref="A1:J1"/>
    <mergeCell ref="A2:A3"/>
    <mergeCell ref="C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A3916-EE49-4468-885B-3AAE9734CD3C}">
  <sheetPr>
    <tabColor rgb="FF7030A0"/>
  </sheetPr>
  <dimension ref="A1:K14"/>
  <sheetViews>
    <sheetView rightToLeft="1" zoomScale="90" zoomScaleNormal="90" workbookViewId="0">
      <selection activeCell="C3" sqref="C3:K3"/>
    </sheetView>
  </sheetViews>
  <sheetFormatPr defaultRowHeight="18" x14ac:dyDescent="0.25"/>
  <cols>
    <col min="1" max="1" width="37" style="39" customWidth="1"/>
    <col min="2" max="2" width="23.5703125" style="39" customWidth="1"/>
    <col min="3" max="4" width="18.140625" style="39" customWidth="1"/>
    <col min="5" max="11" width="20" style="39" customWidth="1"/>
    <col min="12" max="16384" width="9.140625" style="39"/>
  </cols>
  <sheetData>
    <row r="1" spans="1:11" ht="18.75" thickBot="1" x14ac:dyDescent="0.3">
      <c r="A1" s="46"/>
    </row>
    <row r="2" spans="1:11" ht="20.25" thickBot="1" x14ac:dyDescent="0.3">
      <c r="A2" s="116" t="s">
        <v>85</v>
      </c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20.25" thickBot="1" x14ac:dyDescent="0.3">
      <c r="A3" s="148" t="s">
        <v>5</v>
      </c>
      <c r="B3" s="156" t="s">
        <v>73</v>
      </c>
      <c r="C3" s="157" t="s">
        <v>74</v>
      </c>
      <c r="D3" s="157"/>
      <c r="E3" s="157"/>
      <c r="F3" s="157"/>
      <c r="G3" s="157"/>
      <c r="H3" s="157"/>
      <c r="I3" s="157"/>
      <c r="J3" s="157"/>
      <c r="K3" s="158"/>
    </row>
    <row r="4" spans="1:11" ht="20.25" thickBot="1" x14ac:dyDescent="0.3">
      <c r="A4" s="149"/>
      <c r="B4" s="156" t="s">
        <v>134</v>
      </c>
      <c r="C4" s="159" t="s">
        <v>135</v>
      </c>
      <c r="D4" s="159" t="s">
        <v>136</v>
      </c>
      <c r="E4" s="159" t="s">
        <v>137</v>
      </c>
      <c r="F4" s="159" t="s">
        <v>138</v>
      </c>
      <c r="G4" s="159" t="s">
        <v>139</v>
      </c>
      <c r="H4" s="159" t="s">
        <v>140</v>
      </c>
      <c r="I4" s="159" t="s">
        <v>141</v>
      </c>
      <c r="J4" s="159" t="s">
        <v>142</v>
      </c>
      <c r="K4" s="160" t="s">
        <v>143</v>
      </c>
    </row>
    <row r="5" spans="1:11" x14ac:dyDescent="0.25">
      <c r="A5" s="72" t="s">
        <v>86</v>
      </c>
      <c r="B5" s="73">
        <f>-'توزیع هزینه های سرمایه ای'!C15</f>
        <v>0</v>
      </c>
      <c r="C5" s="60">
        <f>-'توزیع هزینه های سرمایه ای'!D15</f>
        <v>0</v>
      </c>
      <c r="D5" s="73">
        <f>-'توزیع هزینه های سرمایه ای'!E15</f>
        <v>0</v>
      </c>
      <c r="E5" s="39">
        <f>-'توزیع هزینه های سرمایه ای'!F15</f>
        <v>0</v>
      </c>
      <c r="F5" s="39">
        <f>-'توزیع هزینه های سرمایه ای'!G15</f>
        <v>0</v>
      </c>
      <c r="G5" s="39">
        <f>-'توزیع هزینه های سرمایه ای'!H15</f>
        <v>0</v>
      </c>
      <c r="H5" s="39">
        <f>-'توزیع هزینه های سرمایه ای'!I15</f>
        <v>0</v>
      </c>
      <c r="I5" s="39">
        <f>-'توزیع هزینه های سرمایه ای'!J15</f>
        <v>0</v>
      </c>
      <c r="K5" s="66">
        <f>-'توزیع هزینه های سرمایه ای'!K15</f>
        <v>0</v>
      </c>
    </row>
    <row r="6" spans="1:11" x14ac:dyDescent="0.25">
      <c r="A6" s="62" t="s">
        <v>126</v>
      </c>
      <c r="B6" s="39">
        <f>'درآمد ها'!B16</f>
        <v>0</v>
      </c>
      <c r="C6" s="60">
        <f>'درآمد ها'!C16</f>
        <v>0</v>
      </c>
      <c r="D6" s="39">
        <f>'درآمد ها'!D16</f>
        <v>0</v>
      </c>
      <c r="E6" s="39">
        <f>'درآمد ها'!E16</f>
        <v>0</v>
      </c>
      <c r="F6" s="39">
        <f>'درآمد ها'!F16</f>
        <v>0</v>
      </c>
      <c r="G6" s="39">
        <f>'درآمد ها'!G16</f>
        <v>0</v>
      </c>
      <c r="H6" s="39">
        <f>'درآمد ها'!H16</f>
        <v>0</v>
      </c>
      <c r="I6" s="39">
        <f>'درآمد ها'!I16</f>
        <v>0</v>
      </c>
      <c r="K6" s="66">
        <f>'درآمد ها'!J16</f>
        <v>0</v>
      </c>
    </row>
    <row r="7" spans="1:11" ht="20.25" thickBot="1" x14ac:dyDescent="0.3">
      <c r="A7" s="74" t="s">
        <v>87</v>
      </c>
      <c r="B7" s="75">
        <f>SUM(B5:B6)</f>
        <v>0</v>
      </c>
      <c r="C7" s="76">
        <f>SUM(C5:C6)</f>
        <v>0</v>
      </c>
      <c r="D7" s="75">
        <f>SUM(D5:D6)</f>
        <v>0</v>
      </c>
      <c r="E7" s="75">
        <f>SUM(E5:E6)</f>
        <v>0</v>
      </c>
      <c r="F7" s="75">
        <f t="shared" ref="F7:I7" si="0">SUM(F5:F6)</f>
        <v>0</v>
      </c>
      <c r="G7" s="75">
        <f t="shared" si="0"/>
        <v>0</v>
      </c>
      <c r="H7" s="75">
        <f t="shared" si="0"/>
        <v>0</v>
      </c>
      <c r="I7" s="75">
        <f t="shared" si="0"/>
        <v>0</v>
      </c>
      <c r="J7" s="75"/>
      <c r="K7" s="77">
        <f>SUM(K5:K6)</f>
        <v>0</v>
      </c>
    </row>
    <row r="8" spans="1:11" ht="18.75" thickBot="1" x14ac:dyDescent="0.3">
      <c r="K8" s="78"/>
    </row>
    <row r="9" spans="1:11" ht="20.25" thickBot="1" x14ac:dyDescent="0.3">
      <c r="A9" s="68" t="s">
        <v>88</v>
      </c>
      <c r="B9" s="79">
        <f>B7</f>
        <v>0</v>
      </c>
      <c r="C9" s="79">
        <f t="shared" ref="C9:K9" si="1">C7</f>
        <v>0</v>
      </c>
      <c r="D9" s="79">
        <f t="shared" si="1"/>
        <v>0</v>
      </c>
      <c r="E9" s="79">
        <f t="shared" si="1"/>
        <v>0</v>
      </c>
      <c r="F9" s="79">
        <f t="shared" si="1"/>
        <v>0</v>
      </c>
      <c r="G9" s="79">
        <f t="shared" si="1"/>
        <v>0</v>
      </c>
      <c r="H9" s="79">
        <f t="shared" si="1"/>
        <v>0</v>
      </c>
      <c r="I9" s="79">
        <f t="shared" si="1"/>
        <v>0</v>
      </c>
      <c r="J9" s="79"/>
      <c r="K9" s="80">
        <f t="shared" si="1"/>
        <v>0</v>
      </c>
    </row>
    <row r="10" spans="1:11" ht="20.25" thickBot="1" x14ac:dyDescent="0.3">
      <c r="A10" s="68" t="s">
        <v>89</v>
      </c>
      <c r="B10" s="79">
        <f>SUM($B$9:B9)</f>
        <v>0</v>
      </c>
      <c r="C10" s="81">
        <f>SUM($B$9:C9)</f>
        <v>0</v>
      </c>
      <c r="D10" s="79">
        <f>SUM($B$9:D9)</f>
        <v>0</v>
      </c>
      <c r="E10" s="79">
        <f>SUM($B$9:E9)</f>
        <v>0</v>
      </c>
      <c r="F10" s="79">
        <f>SUM($B$9:F9)</f>
        <v>0</v>
      </c>
      <c r="G10" s="79">
        <f>SUM($B$9:G9)</f>
        <v>0</v>
      </c>
      <c r="H10" s="79">
        <f>SUM($B$9:H9)</f>
        <v>0</v>
      </c>
      <c r="I10" s="79">
        <f>SUM($B$9:I9)</f>
        <v>0</v>
      </c>
      <c r="J10" s="79"/>
      <c r="K10" s="80">
        <f>SUM($B$9:K9)</f>
        <v>0</v>
      </c>
    </row>
    <row r="11" spans="1:11" ht="18.75" thickBot="1" x14ac:dyDescent="0.3">
      <c r="A11" s="61"/>
    </row>
    <row r="12" spans="1:11" ht="33.75" customHeight="1" thickBot="1" x14ac:dyDescent="0.3">
      <c r="A12" s="151" t="s">
        <v>90</v>
      </c>
      <c r="B12" s="152"/>
      <c r="C12" s="153"/>
    </row>
    <row r="13" spans="1:11" ht="31.5" customHeight="1" x14ac:dyDescent="0.25">
      <c r="A13" s="154" t="s">
        <v>91</v>
      </c>
      <c r="B13" s="82" t="s">
        <v>92</v>
      </c>
      <c r="C13" s="83" t="e">
        <f>IRR(B9:K9)</f>
        <v>#NUM!</v>
      </c>
    </row>
    <row r="14" spans="1:11" ht="32.25" customHeight="1" thickBot="1" x14ac:dyDescent="0.3">
      <c r="A14" s="155"/>
      <c r="B14" s="84" t="s">
        <v>93</v>
      </c>
      <c r="C14" s="85">
        <f>NPV(A1,B9:K9)</f>
        <v>0</v>
      </c>
    </row>
  </sheetData>
  <mergeCells count="5">
    <mergeCell ref="A2:K2"/>
    <mergeCell ref="A3:A4"/>
    <mergeCell ref="C3:K3"/>
    <mergeCell ref="A12:C12"/>
    <mergeCell ref="A13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فرضیات</vt:lpstr>
      <vt:lpstr>محاسبات مالی</vt:lpstr>
      <vt:lpstr>استهلاک و نگهداری</vt:lpstr>
      <vt:lpstr>توزیع هزینه های سرمایه ای</vt:lpstr>
      <vt:lpstr>درآمد ها</vt:lpstr>
      <vt:lpstr>جریانات نقدی</vt:lpstr>
      <vt:lpstr>irr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Mahdi</dc:creator>
  <cp:lastModifiedBy>Mohammad Ali Nazari</cp:lastModifiedBy>
  <dcterms:created xsi:type="dcterms:W3CDTF">2015-05-20T23:41:18Z</dcterms:created>
  <dcterms:modified xsi:type="dcterms:W3CDTF">2024-01-03T08:49:47Z</dcterms:modified>
</cp:coreProperties>
</file>